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 windowWidth="15480" windowHeight="10740" tabRatio="840" activeTab="0"/>
  </bookViews>
  <sheets>
    <sheet name="Summary" sheetId="1" r:id="rId1"/>
    <sheet name="FF-Qty.—| Tower-A |" sheetId="2" state="hidden" r:id="rId2"/>
    <sheet name="FF-Qty.—| Tower-B |" sheetId="3" state="hidden" r:id="rId3"/>
    <sheet name="FF-Estimate" sheetId="4" r:id="rId4"/>
  </sheets>
  <definedNames>
    <definedName name="_xlfn.IFERROR" hidden="1">#NAME?</definedName>
    <definedName name="_xlfn.SINGLE" hidden="1">#NAME?</definedName>
    <definedName name="OLE_LINK1" localSheetId="3">'FF-Estimate'!#REF!</definedName>
    <definedName name="OLE_LINK1" localSheetId="0">'Summary'!#REF!</definedName>
    <definedName name="_xlnm.Print_Area" localSheetId="3">'FF-Estimate'!$A$1:$F$582</definedName>
    <definedName name="_xlnm.Print_Area" localSheetId="1">'FF-Qty.—| Tower-A |'!$A$1:$W$48</definedName>
    <definedName name="_xlnm.Print_Area" localSheetId="2">'FF-Qty.—| Tower-B |'!$A$1:$W$49</definedName>
    <definedName name="_xlnm.Print_Area" localSheetId="0">'Summary'!$A$1:$F$68</definedName>
    <definedName name="_xlnm.Print_Titles" localSheetId="3">'FF-Estimate'!$3:$3</definedName>
    <definedName name="_xlnm.Print_Titles" localSheetId="1">'FF-Qty.—| Tower-A |'!$19:$21</definedName>
    <definedName name="_xlnm.Print_Titles" localSheetId="2">'FF-Qty.—| Tower-B |'!$19:$21</definedName>
  </definedNames>
  <calcPr fullCalcOnLoad="1"/>
</workbook>
</file>

<file path=xl/sharedStrings.xml><?xml version="1.0" encoding="utf-8"?>
<sst xmlns="http://schemas.openxmlformats.org/spreadsheetml/2006/main" count="910" uniqueCount="466">
  <si>
    <t>S.No.</t>
  </si>
  <si>
    <t>DESCRIPTION</t>
  </si>
  <si>
    <t>UNIT</t>
  </si>
  <si>
    <t>RATE</t>
  </si>
  <si>
    <t>SCHEDULE OF QUANTITIES</t>
  </si>
  <si>
    <t>Description</t>
  </si>
  <si>
    <t>Each</t>
  </si>
  <si>
    <t>80 mm dia</t>
  </si>
  <si>
    <t>100 mm dia</t>
  </si>
  <si>
    <t>150 mm dia</t>
  </si>
  <si>
    <t>No.</t>
  </si>
  <si>
    <t>TOTAL CARRIED TO SUMMARY</t>
  </si>
  <si>
    <t>RM</t>
  </si>
  <si>
    <t>25 mm dia</t>
  </si>
  <si>
    <t>TOTAL SUMMARY</t>
  </si>
  <si>
    <t>a.</t>
  </si>
  <si>
    <t>b.</t>
  </si>
  <si>
    <t>c.</t>
  </si>
  <si>
    <t>d.</t>
  </si>
  <si>
    <t xml:space="preserve">Providing, fixing, testing &amp; commissioning of MS air cushion tank on top of each riser fabricated from 6mm thick MS plate, 200 mm in diameter and 1.2 m in height with dished ends fabricated from 6 mm thick MS  plate with Air release valve &amp; stop cock, flanged inlet connection with all accessories as required and conforming to IS 4736-1968.   (The cushion tank should be suitable for rated working pressure. </t>
  </si>
  <si>
    <t>FIRE HYDRANT SYSTEM</t>
  </si>
  <si>
    <t>Dial Diameter         : 100 mm</t>
  </si>
  <si>
    <t>PORTABLE FIRE EXTINGUISHERS</t>
  </si>
  <si>
    <t>Capacity 4.5 kg</t>
  </si>
  <si>
    <t>Sand Bucket with Stand (6 Bucket)</t>
  </si>
  <si>
    <t>RO</t>
  </si>
  <si>
    <t>2 Kg. ABC Powder type fire extinguishers are manufactured and marked to Indian standard IS: 15683. CE Marked Valve, Suitable first aid appliance for fighting fires in Class A, B &amp; C fire that is wood, textile, flammable liquids &amp; gases.</t>
  </si>
  <si>
    <t>K (Kitchen) type 6 Ltr. Stored Pressure type Fire Extinguisher, with UGTS Pressure Gauge, Deep Drawn, Stainless Steel Body, EPDM Rubber Hose with SS Nozzle, CE Mark Valve with Safety Release Provision, Helium Leak Detection Tested, Controllable discharge mechanism applicable on Class K (Kitchen) Fire, maintenance, care and refilling as per IS 2190:2010</t>
  </si>
  <si>
    <t>Providing &amp; fixing of IS marked (IS:15683) portable fire extinguisher, carbondioxide type flat base including valve, discharge hose of not less than 10 mm dia. 1 M long &amp; complete in all respects including initial fill with CO2 gas confirming to IS:15222 filled to a filling ratio of not more than 0.667 and wall suspension bracket</t>
  </si>
  <si>
    <t>Providing &amp; fixing of IS marked (IS: 13386-1992) mechanical foam type fire extinguishers 50 kg consisting of welded M.S. trolley mounted cylindrical body, squeeze lever discharge valve fitted with pressure discharge hose, discharge nozzle, trolley etc. finished externally with red enamel paint and fixed to wall with brackets complete with internal charges</t>
  </si>
  <si>
    <t>Providing and fixing of carbon-di-oxide fire extinguishers  (22.5 kg) trolley mounted with all accessories internal discharge tube, high pressure discharge hose, discharge nozzle, ISI marked as per IS:2878 finished externally with red enamel paint and fixed to wall with brackets complete with internal charge.</t>
  </si>
  <si>
    <t>9 litre water type type fire extinguishers are manufactured and marked to Indian standard IS: 15683. CE marked Valve, EPDM Rubber Hose, Suitable first aid appliance for fighting fires in Class A type fire that is wood, textile etc.</t>
  </si>
  <si>
    <t>Providing &amp; fixing fire authority approved M.S. shutter (size 900 (L) x 1600 (H)  mm ) made out of 16 gauge M.S. sheet Angle frame capable of accommodating fire hose reel, fire hydrant, hose pipe, fittings &amp; accessories. The box shall have a single or double glazed front glass door (with 4 mm thick glass) with lock &amp; key arrangement  &amp;   shall be  painted with Fire red as per IS:5, shade no. 536. (For Internal Hydrant)</t>
  </si>
  <si>
    <t>25 mm</t>
  </si>
  <si>
    <t>80 mm</t>
  </si>
  <si>
    <t>150 mm</t>
  </si>
  <si>
    <t>e.</t>
  </si>
  <si>
    <t>f.</t>
  </si>
  <si>
    <t>Fire Hydrant System</t>
  </si>
  <si>
    <t>MS Pipe</t>
  </si>
  <si>
    <t>S. No.</t>
  </si>
  <si>
    <t>25mm/</t>
  </si>
  <si>
    <t>100mm/</t>
  </si>
  <si>
    <t>E.F.H.</t>
  </si>
  <si>
    <t>I.F.H.C.</t>
  </si>
  <si>
    <t>F.H. Reel</t>
  </si>
  <si>
    <t>Hose pipe</t>
  </si>
  <si>
    <t xml:space="preserve">Fireman </t>
  </si>
  <si>
    <t xml:space="preserve">Branch </t>
  </si>
  <si>
    <t>Landing Valve</t>
  </si>
  <si>
    <t>P. Gauge</t>
  </si>
  <si>
    <t>ARV</t>
  </si>
  <si>
    <t>G. Valve</t>
  </si>
  <si>
    <t>Butterfly Valve</t>
  </si>
  <si>
    <t>NRV</t>
  </si>
  <si>
    <t>30 m</t>
  </si>
  <si>
    <t>15 m</t>
  </si>
  <si>
    <t>Axe</t>
  </si>
  <si>
    <t>Pipe</t>
  </si>
  <si>
    <t>Single</t>
  </si>
  <si>
    <t>Twin</t>
  </si>
  <si>
    <t>Terrace &amp; Riser</t>
  </si>
  <si>
    <t>Total 10% added in Pipes</t>
  </si>
  <si>
    <t>Sprinkler System</t>
  </si>
  <si>
    <t>M.S. Pipe</t>
  </si>
  <si>
    <t>Sprinkler</t>
  </si>
  <si>
    <t>40mm/</t>
  </si>
  <si>
    <t>65mm/</t>
  </si>
  <si>
    <t>Pendent</t>
  </si>
  <si>
    <t>UR</t>
  </si>
  <si>
    <t>SW</t>
  </si>
  <si>
    <t>32mm</t>
  </si>
  <si>
    <t>50mm</t>
  </si>
  <si>
    <t>80mm</t>
  </si>
  <si>
    <t>150mm</t>
  </si>
  <si>
    <t>Flow switch</t>
  </si>
  <si>
    <t>a)</t>
  </si>
  <si>
    <t>b)</t>
  </si>
  <si>
    <t>c)</t>
  </si>
  <si>
    <t xml:space="preserve">150 mm </t>
  </si>
  <si>
    <t>Weather proof standard fire hose cabinet (750 mm x 600 mm x 300 mm deep) made of 16 SWG powder coated M.S. sheet having single or double opening glazed (4.0 mm thick glass) shutter including necessary locking arrangement by allan key, stove enamelled Fire red finish (as per IS : 5, shade no. 536) with " Fire Hose" marked on front, suitable for housing 2 nos. 15m long 63 mm dia Hose pipe, 1 No. branch pipe &amp; nozzle spanner. (For Terrace landing valve)</t>
  </si>
  <si>
    <t>Note: All valves shall have a minimum working pressure of 16 Kg/cm2</t>
  </si>
  <si>
    <t>PREAMBLE</t>
  </si>
  <si>
    <t>All items of work under this Contract shall be executed strictly to fulfill the requirements laid down under “Basis of Design” in the specifications. Type of equipment, material specification, methods of installation and testing and type of control shall be in accordance with the specifications, approved shop drawings and the relevant Indian Standards, however capacity of each component and their quantities shall be such as to fulfill the above mentioned requirement.</t>
  </si>
  <si>
    <t>The unit rate for all equipment or materials shall include cost in INDIAN RUPEES (INR) for equipment and materials including all taxes and duties and also including forwarding, freight, insurance and transport into Contractor’s store at site, storage, installation, testing, balancing, commissioning and other works required.</t>
  </si>
  <si>
    <t>The rate for each item of work included in the Schedule of Quantities shall, unless expressly stated otherwise, include cost of:</t>
  </si>
  <si>
    <t>The Contractor shall procure and bring Materials/Equipment to the site only on the basis of drawings approved for construction and shop drawings and not on the basis of Bill of Quantities which are approximate only. This also applies to the Contractor’s requisition for Owner supplied materials.</t>
  </si>
  <si>
    <t>The contractor shall include for making all the opening in slabs, beams, walls etc. as required for his work.  However, the contractor can coordinate with civil work to provide necessary sleeves. All openings shall be closed using water proofing compound or as specified by Project Manager.</t>
  </si>
  <si>
    <t>The work shall be carried out in conformity with the plumbing drawings and within the requirements of architectural, HVAC, electrical structural and other specialized services drawings.</t>
  </si>
  <si>
    <t>The contractor shall cooperate with all trades and agencies working on the site.  He shall make provision for hangers, sleeves, structural openings and other requirements well in advance to prevent hold up of progress of the construction schedule.  All supports to the civil structure shall be provided with anchor fastners.</t>
  </si>
  <si>
    <t>On award of the work, contractor shall submit a schedule of construction in the form of a PERT chart or BAR chart for approval of the Project Manager.</t>
  </si>
  <si>
    <t>On award of the work the contractor shall be issued two (2) sets of consultant’s drawings.  The drawings shall be the basis of contractor’s shop drawings.</t>
  </si>
  <si>
    <t>Shop drawings are detailed working drawings coordinated with other trading work, which incorporate the contractor’s details for execution of the work and incorporate equipment manufacturer’s details and dimensions to ensure that the same can be installed in the space provided.</t>
  </si>
  <si>
    <t>All shop drawings should detail pipe routing and levels, showing location of other services at crossings etc., cable runs, route cable trays and all allied works and must be fully coordinated with other services, before execution of the works.</t>
  </si>
  <si>
    <t>All shop drawings will be made on Autocad and coloured prints has to be produced for site work.</t>
  </si>
  <si>
    <t>All rates quoted are inclusive of cutting holes and chases in walls and floors with core cutting machines ans electrical chasing machines and making good the same with cement mortar / concrete / water proofing of appropriate mix and strength as directed by the Project Manager. Contractor shall provide holes, sleeves, recesses in the concrete and masonry work as the work proceeds. All hot and cold water supply pipes crossing masonry walls of typical guest room toilets shall be provided with GI pipe sleeves. The annular space between the pipe and sleeve shall be filled up with glass wool in between and fire proof sealent on either end after testing.</t>
  </si>
  <si>
    <t>Any pipe crossing fire rated wall as per fire compartmentation will be provide with higher size of GI sleeve.  All floor crossing pipes will be provided with higher size GI sleeve.</t>
  </si>
  <si>
    <t>The contractor shall , from time to time, clear away all debris and excess materials accumulated at the site failing which the same shall be done by Project Manager at contractor’s risk and cost and cost of clean up shall be deducted from the contractors prorata bill.</t>
  </si>
  <si>
    <t>After the fixtures, equipment and appliances have been installed and commissioned, contractor shall cleanup the same and remove all plaster, paints, stains, stickers and other foreign matter or discoloration leaving the same in a ready to use condition.</t>
  </si>
  <si>
    <t>On completion of all works, contractor shall demolish all stores, remove all surplus materials and leave the site in a broom clean condition, failing which the same shall be done by the Project Manager at the Contractor'’ risk and cost.  Cost of the cleanup shall be deducted from the contractor’s bills on pro-rata basis in proportion to his contact value.</t>
  </si>
  <si>
    <t>Providing and fixing orifice plate made of 6 mm thick stainless steel with orifice of required  size in between flange &amp; landing valve of external and internal hydrants to reduce pressure to working  pressure of 3.5 kg/cm2 or as required, complete as per specifications, relevant codes and approval of the local Fire Service Department.</t>
  </si>
  <si>
    <t>Qty.</t>
  </si>
  <si>
    <t>Amt.</t>
  </si>
  <si>
    <t>SUMMARY OF COST</t>
  </si>
  <si>
    <t>S No.</t>
  </si>
  <si>
    <t>All materials, fixing materials, accessories, appliances tools, plants, equipment, transport, labour and incidentals required in preparation for and in the full and entire execution, testing, balancing, commissioning and completion of work called for in the item and as per Specifications and Drawings.</t>
  </si>
  <si>
    <t>Wastage on materials and labour.</t>
  </si>
  <si>
    <t>Loading, transporting, unloading, handling/double handling, hoisting to all levels, setting, fitting and fixing in position, protecting, disposal of debris and all other labour necessary in and for the full and entire execution and for the job in accordance with the contract documents, good practice and recognized principles.</t>
  </si>
  <si>
    <t>Liabilities, obligations and risks arising out of Conditions of Contract.</t>
  </si>
  <si>
    <t>All requirements of Specifications, whether such requirements are mentioned in the item or not. The Specifications and Drawings where available, are to be read as complimentary to and part of the Bill of Quantities and any work called for in one shall be taken as required for all.</t>
  </si>
  <si>
    <t>In the event of conflict between Bill of Quantities and other documents including the Specifications, the most stringent shall apply. The interpretation of the Architect / Consultant /Project Manager shall be final and binding.</t>
  </si>
  <si>
    <t>Deluge valve</t>
  </si>
  <si>
    <t>PRV</t>
  </si>
  <si>
    <t>First Floor</t>
  </si>
  <si>
    <t>Second Floor</t>
  </si>
  <si>
    <t>Third Floor</t>
  </si>
  <si>
    <t>SW(Ex)</t>
  </si>
  <si>
    <t>65 mm</t>
  </si>
  <si>
    <t>3rd Floor</t>
  </si>
  <si>
    <t>4th Floor</t>
  </si>
  <si>
    <t>Capacity 10 Kg</t>
  </si>
  <si>
    <t>Providing &amp; Fixing of  63 mm dia 15 m long non-percolating flexible hose (RRL- type A) as per IS : 636. Type A with SS male &amp; female instantaneous type coupling (IS 903).(The working pressure of the same shall not be less than 12 kg/cm2.) (For internal hydrant system).</t>
  </si>
  <si>
    <t>Providing &amp; Fixing of 63 mm dia 15 m long controlled per collating (C.P.) type hose pipe, as per IS : 8423. Type A with SS male &amp; female instantaneous type coupling bound and riveted to hose pipe with copper rivets and 1.5 mm copper wire with wire to pipe.(The working pressure of the same shall not be less than 12 kg/cm2.) (For external/Terrace hydrant system ).</t>
  </si>
  <si>
    <t>Providing &amp; Fixing of  wall mounting swinging type first aid fire hose reel with drum, hanging bracket, 36.5 Mtr. length x 20 mm dia high pressure hose reel tubing as per IS: 444 with SS shut off nozzle having 5 mm dia orifice. The hose reel shall be conforming to IS : 884-1985. Rate shall include 25 mm dia M.S. pipe connection from Riser to hose reel, sockets, nipples, elbows and ball valve (25 mm dia). Drum shall be fixed on adjoining wall  through anchor fasteners / cement concrete block as and when required.  (The working pressure of the same shall not be less than 12 kg/cm2.) (For internal hydrant system).</t>
  </si>
  <si>
    <t xml:space="preserve">80 mm dia </t>
  </si>
  <si>
    <t>1st to 3rd Floor</t>
  </si>
  <si>
    <t>4th to 14th floor</t>
  </si>
  <si>
    <t>50 mm</t>
  </si>
  <si>
    <t>100 mm</t>
  </si>
  <si>
    <t>Typical 5th Floor</t>
  </si>
  <si>
    <t>Typical 6th-14th Floor</t>
  </si>
  <si>
    <t>QUANTITY TAKE OFF SHEET - Tower - A</t>
  </si>
  <si>
    <t>QUANTITY TAKE OFF SHEET - Tower - B</t>
  </si>
  <si>
    <t xml:space="preserve">100 mm dia </t>
  </si>
  <si>
    <t>For wet riser System - MS `C' Heavy class pipe</t>
  </si>
  <si>
    <t>4 Kg. clean agent HFC-236FA Hexaflouropropane portable (stored pressure type) fire extinguisher, ISI Marked IS 15683:2006, Gas listed under EPA SNAP, complete with all accesories. Suitable first aid appliance for fighting fires in Class A, B &amp; C fire that is wood, textile, flammable liquids &amp; gases.</t>
  </si>
  <si>
    <t>Providing and fixing modular type ceiling mounted clean agent HFC-236FA Hexaflouropropane type fire extinguisher, ISI Marked IS 15683:2006, Gas listed under EPA SNAP, having sprinkler with glass bulb rated at 68 deg.C, CE MArked Valve, suitable for Class A,B and C type of fires, conforming to ISO 14520, FM approved and UL listed.-  For Electrical, LV UPS, Server, Battery Rooms etc.</t>
  </si>
  <si>
    <t>Providing &amp; Fixing of standard Fireman's Axe of carbon steel with rubber insulated handle tested to 20000 V as per IS:926.</t>
  </si>
  <si>
    <t>Amount</t>
  </si>
  <si>
    <t>Supply, installation, testing and commissioning of terrace fire pump comprising of the following:</t>
  </si>
  <si>
    <t>Horizontal mono-block centrifugal pump with remote switch, suitable for operation on 415 volts ± 6%, 3 phase, 50 HZ A.C supply.</t>
  </si>
  <si>
    <t>The pump casing shall be CI, shaft shall be CS &amp; impeller / shaft sleeve / casing wearing ring shall be bronze and with Mechanical seal. The system shall be complete with necessary pressure gauge with gun metal shut off cock on delivery side, electrical control panels fabricatd from 14 gauge CRCA sheet volt meter ammeter with selector switch, suitable breaker (TP), 5 VA CL : CTs, phase indicating lamps protected by 2 amp SP MCB, Star Delta starter, necessary wiring, cable alleys, earthing (The pump should meet the condition and shall be gotten approved by the Local fire Authority).</t>
  </si>
  <si>
    <t xml:space="preserve">Squirrel cage induction motor TEFC type for operation on 415 V, 3 phase 50 HZ AC  supply for the above pump with speed of 2900 R.P.M. </t>
  </si>
  <si>
    <t>Suitable cement concrete foundation with plaster, (design and drawing to be provided by the Contractor while the foundation will be done by others) complete with Antivibration arrangement of cushy foot mounting.</t>
  </si>
  <si>
    <t>For pump defined above &amp; of duty as follows :</t>
  </si>
  <si>
    <t>Flow : 450 LPM</t>
  </si>
  <si>
    <t>Head : 35 mts</t>
  </si>
  <si>
    <t>Flow : 900 LPM</t>
  </si>
  <si>
    <t>SPRINKLER, PIPING &amp; ACCESSORIES</t>
  </si>
  <si>
    <t>Welding of any kind on the galvanized support / hanger shall not be permitted including synthetic enamel paint of approved shade over a coat of zinc primer.</t>
  </si>
  <si>
    <t>For Sprinkler system - MS `C' Heavy class pipe</t>
  </si>
  <si>
    <t>32 mm dia</t>
  </si>
  <si>
    <t>40 mm dia</t>
  </si>
  <si>
    <t>50 mm dia</t>
  </si>
  <si>
    <t>65 mm dia</t>
  </si>
  <si>
    <t>g.</t>
  </si>
  <si>
    <t>h.</t>
  </si>
  <si>
    <t>Standard Upright - Quick Response Type</t>
  </si>
  <si>
    <t>Standard Pendant - Quick Response Type</t>
  </si>
  <si>
    <t>Horizontal sidewall Standard coverage - Quick Response Type</t>
  </si>
  <si>
    <t>Horizontal sidewall Standard coverage - Extended coverage</t>
  </si>
  <si>
    <t xml:space="preserve">Providing and fixing MS cabinet (size 600 x 450 x 100 mm) fabricated from 16 gauge MS sheet with full front glass door &amp; locking arrangement for pad lock  with suitable shelves for keeping 20 Nos. spare sprinklers &amp; one no. spanner properly fixed in shelves. Cabinet shall be painted with enamel paint of approved shade. (Cost shall include 25 Nos. pendant sprinklers, 25 Nos upright and 20 Nos side wall ,  one No. spanner and 5 rolls of teflon tape ). </t>
  </si>
  <si>
    <t>Providing and fixing UL and FM approved flexible steam hose (steel braided pipe) suitable for 10.5 bar pressure of saturated steam for following lengths included flare nuts and  other accessories which required to complete the system for working conditions and of following sizes. (For suspended ceilings for 15mm dia sprinkler heads)</t>
  </si>
  <si>
    <t>700 mm</t>
  </si>
  <si>
    <t>1200 mm</t>
  </si>
  <si>
    <t>1500 mm</t>
  </si>
  <si>
    <t>Providing and Fixing  chrome plated twin sliding rossette assembly (2 piece recessed  escutcheon plate), adjustable 1/2", suitable  for 15 mm size sprinklers.</t>
  </si>
  <si>
    <t>d)</t>
  </si>
  <si>
    <t xml:space="preserve">65 mm dia </t>
  </si>
  <si>
    <t xml:space="preserve">PROJECT: ADMIN BLOCK FOR GALGOTIA UNIVERSITY AT GREATER NOIDA </t>
  </si>
  <si>
    <t>FIRE FIGHTING WORKS</t>
  </si>
  <si>
    <t>FIRE PUMP &amp; EQUIPMENT</t>
  </si>
  <si>
    <t>Note: Contractor shall verify, calculate and submit all Pump head calculations as per site conditions before submitting Pump Technical Data Sheets</t>
  </si>
  <si>
    <t>Pump shall be capable of 150% of rated capacity at a head of 65% of the rated head.  The shut off head should not exceed 120% of rated head.</t>
  </si>
  <si>
    <t>Matching flange for pump suction and discharge to be sourced from the Pump manufacturer.</t>
  </si>
  <si>
    <t>Pump capacity - 1620 LPM</t>
  </si>
  <si>
    <t xml:space="preserve">Head  - 84 m </t>
  </si>
  <si>
    <t>RPM -  2900</t>
  </si>
  <si>
    <t>Motor Efficiency : IE2</t>
  </si>
  <si>
    <t>Electrically driven pump described above (including all necessary /required accessories)</t>
  </si>
  <si>
    <t>Set</t>
  </si>
  <si>
    <t>Pump shall be capable of furnishing 150% of rated capacity at a head of  65% of the rated head.  The shut off head shall not exceed 120% of rated head.</t>
  </si>
  <si>
    <t>Suitable cement concrete foundation with plaster and MS angle epoxy coated edging complete with antivibration  arrangement  of cushy foot mountings.</t>
  </si>
  <si>
    <t>RPM -  2150</t>
  </si>
  <si>
    <t>Diesel driven pump described above (including all necessary /required accessories)</t>
  </si>
  <si>
    <t>Suitable RCC / cement concrete foundation with  plaster  and MS angle epoxy coated edging (design and drawing to be provided by the Contractor. Complete with anti-vibration arrangement  of cushy foot mountings.</t>
  </si>
  <si>
    <t>The rate includes interconnecting cables, foundations &amp; foundation bolts</t>
  </si>
  <si>
    <t>Pump capacity - 180 LPM</t>
  </si>
  <si>
    <t>RPM - 2900</t>
  </si>
  <si>
    <t>Jockey pump described above (including all necessary/required accessories)</t>
  </si>
  <si>
    <t>Supply, installation, testing and commissioning of Pressure switch of approved make for Fire pump, jockey pump &amp; Diesel Engine Driven pumpincluding necessary wiring and cut off valve up to central panel &amp; other material as described in specifications.</t>
  </si>
  <si>
    <t>Recommended dia.    : 450mm</t>
  </si>
  <si>
    <t>Height of shell           : 2000mm</t>
  </si>
  <si>
    <t xml:space="preserve">Working pressure     :  9 Kg/Sq.cm </t>
  </si>
  <si>
    <t xml:space="preserve">Test Pressure           : 15Kg/Sq.cm          </t>
  </si>
  <si>
    <t>ELECTRICAL INSTALLATION FOR FIRE FIGHTING SYSTEM</t>
  </si>
  <si>
    <t>Design, manufacture, assembly, wiring, testing at works and supply to site of following electrical panels/distribution boards/switch boards. The boards shall be designed and fabricated as per general specifications, technical details, specifications and notes as part of this tender /BOQ and relevant BIS codes.</t>
  </si>
  <si>
    <t>Also, refer to General Notes and Specifications for Panels/ Boards</t>
  </si>
  <si>
    <t>GENERAL NOTES FOR MCCB's:</t>
  </si>
  <si>
    <t>ACB's &amp; MCCB's shall be of 3P or 4P as called for in the BOQ.</t>
  </si>
  <si>
    <t>Ics = Icu = 100% for the MCCB's, MPCB's &amp; ACB's</t>
  </si>
  <si>
    <t>MCCB's shall be with extended rotary handle.</t>
  </si>
  <si>
    <t>Exact rating (Amps), Poles, Type/Duty, Short circuit rating of MCCB is to be selected by the contractor as per load, fault and requirement and also approval taken.</t>
  </si>
  <si>
    <t>Notes:</t>
  </si>
  <si>
    <t>All Switchgear selections shall be as per manufacturer's recommendation.</t>
  </si>
  <si>
    <t>Contractor to submit manufacturer's selection charts for approval.</t>
  </si>
  <si>
    <t>Only one make of switchgear to be used in a board /panel.</t>
  </si>
  <si>
    <t>All communicable meters should be looped inside the panels and this loop has to be brought to one terminal point in the panel for connectivity.</t>
  </si>
  <si>
    <t>No BMS cable should be directly connected to VFD and hence these points will have to brought on to the terminal blocks inside the panel.</t>
  </si>
  <si>
    <t>All energy meters shall be dual source and communicable type.</t>
  </si>
  <si>
    <t>7.0a</t>
  </si>
  <si>
    <t>EMC &amp;  RFI FILTRATION FOR VFD's.</t>
  </si>
  <si>
    <t xml:space="preserve">VFD’s for sensitive installations  where life critical data communications  are of importance ,like: 
• office building
These installations Must have ‘C1’ category of  RFI &amp; EMC filters for 50 meters of cable length. These are applicable to all the VFD’s of pumps.
For these above mentioned critical applications, if chiller motors and pump motors are more than 90Kw, then ‘C2’ category of filters to be used if ‘ C1’ is not available.
VFD’s for normal buildings and others similar installations  shall have ‘C3’ category of RFI &amp;  EMC filter for pumps. 
</t>
  </si>
  <si>
    <t>7.0b.</t>
  </si>
  <si>
    <t>THDI for VFD's between 35% and 40% .</t>
  </si>
  <si>
    <t>All VFD's shall be IP-20, if installed inside the panels and shall be IP55 if installed without enclosure.</t>
  </si>
  <si>
    <t>Incomer switchgear, bus bars, supports and outgoing switchgear shall be of same fault level withstand capacity as mentioned for the panel.</t>
  </si>
  <si>
    <t>All starter feeder / VFD feeder in panels means complete with starter &amp; VFD as the case may be as per specifications.</t>
  </si>
  <si>
    <t>In the Motor Control Panel &amp; Other Panels : It is recommend not to have 230V supply on panel door for Metering &amp; Indication lamps. Therefore  415/√3 / 110 / √3  PT  is considered to get 110 / √3 for ( 3 nos. Single phase PT's) for:
● R, Y, B Phase indication lamp  at the incomer : 63V
● Incomer Metering / MFM meters:110V incomer metering
● On, Off, Trip indication lamps at incomer: 110V</t>
  </si>
  <si>
    <t>In the Motor Control Panel &amp; Other Panels: It is also recommended to have a control transformer 415V (2 Phase) / 110V (1 Phase) for:
• Starter's contactor coil (110V)
• ON, OFF, Trip Indication lamps of outgoing starter feeders / feeders(110V)
• A 110V control bus to run inside the panel.</t>
  </si>
  <si>
    <t>For Motor Control Centres &amp; Other Panels, provide:</t>
  </si>
  <si>
    <t>Incomer Metering Chamber:</t>
  </si>
  <si>
    <t>• Provide a Separate Metering Chamber for the Incomer to house a 415V / √3 / 110V / √3 PT.</t>
  </si>
  <si>
    <t>• Door to have R, Y, B (63.5V) LED indication lamp for incomer.</t>
  </si>
  <si>
    <t>• Door to have VAF / Metering (110V) incomer metering.</t>
  </si>
  <si>
    <t>• Door to have ON, OFF, Trip Indication for incomer (110V).</t>
  </si>
  <si>
    <t>Control Transformer Chamber:</t>
  </si>
  <si>
    <t>Provide a separate Control Transformer Chamber to house a 415V (2 Phase) / 110V (1 Phase) Control Transformer for outgoing feeders for:</t>
  </si>
  <si>
    <t>• ON / OFF / Trip Indication (110V) for out going feeders.</t>
  </si>
  <si>
    <t>• Starter / Contactor Coils (110V) for out going feeders.</t>
  </si>
  <si>
    <t>GENERAL NOTES FOR TRANSIENT VOLTAGE SURGE SUPPRESSOR (TVSS):</t>
  </si>
  <si>
    <t>Transient Voltage Surge Suppressors (TVSS) shall be mounted out side the panel / switch board in a sheet steel enclosure.</t>
  </si>
  <si>
    <t>It shall be suitable for handling required (specified) surge handling capacity, shall be 10 modes protection with noise filters. (EMI &amp; RFI) and with inbuilt back up fuse protection.</t>
  </si>
  <si>
    <t>Surge suppressor shall be complete with isolating / protective device in the form of MCB / MCCB of KA rating (breaking capacity) as of switch board.</t>
  </si>
  <si>
    <t>MAIN FIRE PUMP PANEL</t>
  </si>
  <si>
    <t>IP Rating : IP 54</t>
  </si>
  <si>
    <t>Short Circuit Fault with stand Capacity: 10KA</t>
  </si>
  <si>
    <t>Incomer :</t>
  </si>
  <si>
    <t>1 No. 400 A, 36 KA, 3P MCCB of motor duty - only Magnetic release. (Adjustable Magnetic release upto 250A MCCB OR Micro-Processor based release above 250A MCCB). MCCB shall have 1NO + 1NC auxiliary contacts + a trip contact.</t>
  </si>
  <si>
    <t>Incomer Indications:</t>
  </si>
  <si>
    <t>• R,Y,B phase indication lamps: 63V</t>
  </si>
  <si>
    <t>• ON/OFF, Trip indication lamps: 110V</t>
  </si>
  <si>
    <t>• Indication lamps shall be LED type</t>
  </si>
  <si>
    <t>Incomer Metering:</t>
  </si>
  <si>
    <t>• 1 No. combined Digital VAF meter</t>
  </si>
  <si>
    <t>• Meter shall be (110V) and communicable type.</t>
  </si>
  <si>
    <t>CT for Incomer Metering:</t>
  </si>
  <si>
    <t>• CT metering Class-1 accuracy CT’s (one per phase)</t>
  </si>
  <si>
    <t>• CT shall be cast resin type &amp; shall be of suitable burden (VA) &amp; ratio.</t>
  </si>
  <si>
    <t>PT for Incomer Metering &amp; Indication Lamps:</t>
  </si>
  <si>
    <t>• 415V / √3 / 110V / √3 PT for metering and indication lamps. (3 Nos. 1 Phase PT's)</t>
  </si>
  <si>
    <t>• PT shall be Class-1 accuracy.</t>
  </si>
  <si>
    <t>• PT shall be cast resin type.</t>
  </si>
  <si>
    <t>• PT shall be of suitable burden (VA).</t>
  </si>
  <si>
    <t>Protection for Metering PT:</t>
  </si>
  <si>
    <t>• TP MPCB of suitable rating &amp; of fault withstand capacity as of panel on primary side of PT.</t>
  </si>
  <si>
    <t>• TP MCB of suitable rating on secondary side of PT.</t>
  </si>
  <si>
    <t>Bus Bars:</t>
  </si>
  <si>
    <t>•  500 A, 3P, Aluminium Bus Bars of electrolytic grade with heat shrinkable sleeves.</t>
  </si>
  <si>
    <t>110V Control Transformer for Contactor Coils of bypass contactors  &amp; out goings Indication lamps (Redundant control transformer with auto change over for  aditional safety):</t>
  </si>
  <si>
    <t>• 2 Nos. 415V / 110 V, cast resin control transformer. (2 Phase Input / 1 Phase 110V Output)</t>
  </si>
  <si>
    <t>• Transformer to be of adequate burden.</t>
  </si>
  <si>
    <t>• Transformer with primary taps at ± 2.5%, ±5%, 50HZ.</t>
  </si>
  <si>
    <t>• Auto change over circuiting &amp; mechanism for fool proof auto &amp; manual change over from one transformer to 2nd transformer incase of one going faulty.</t>
  </si>
  <si>
    <t>• 110V control bus.</t>
  </si>
  <si>
    <t>• TP MPCB of suitable rating &amp; fault withstand capacity as of panel at Primary side &amp; DP MCB at secondary side of each  control transformer.</t>
  </si>
  <si>
    <t>Outgoings:</t>
  </si>
  <si>
    <t>Soft Starter feeders with inbuilt by-pass contactor for:</t>
  </si>
  <si>
    <t>• 1 Nos. 74.6 KW Main Hydrant Pump</t>
  </si>
  <si>
    <t>• 1 Nos. 74.6 KW Main Sprinkler Pump</t>
  </si>
  <si>
    <t>• 1 Nos. 15 KW Jockey Pump for Water Curtain Pump</t>
  </si>
  <si>
    <t>• 1 Nos. 5.6 KW Jockey Hydrant Pump</t>
  </si>
  <si>
    <t>• 1 Nos. 5.6 KW Jockey Sprinkler Pump</t>
  </si>
  <si>
    <t>Spare Soft Starter Feeders for:</t>
  </si>
  <si>
    <t>• 1 Nos. 74.6 KW motor.</t>
  </si>
  <si>
    <t>• 1 Nos. 15 KW motor.</t>
  </si>
  <si>
    <t>1 Nos. Diesel Fire Engine Control Panel (As part of the Fire Pump Panel) for 100 HP Diesel Fire Pump</t>
  </si>
  <si>
    <t>Battery charger system for Diesel Engine driven fire pump comprising:</t>
  </si>
  <si>
    <t>415V / 24V or 12V suitable rated DC Battery charger as per engine (25 Amp Battery Charger) &amp; switch for trickle / boost, auto / manual &amp; auto test.</t>
  </si>
  <si>
    <t>Note: Input to battery charger shall be 415V, 3 Phase with out neutral.</t>
  </si>
  <si>
    <t>AMF DC Unit, Main switch ON/OFF</t>
  </si>
  <si>
    <t>Control circuiting with suitable TP MPCB / SP MCB of required fault withstand capacity as of fire pump panel.</t>
  </si>
  <si>
    <t>Engine Start Relay, Auxiliary contacts</t>
  </si>
  <si>
    <t>Engine start push button</t>
  </si>
  <si>
    <t>Engine stop push button</t>
  </si>
  <si>
    <t>Reset &amp; Acknowledge alarm, all lamps test</t>
  </si>
  <si>
    <t>DG Set run indication</t>
  </si>
  <si>
    <t>DC Ammeter 0-30A</t>
  </si>
  <si>
    <t>DC Voltmeter 0-30V</t>
  </si>
  <si>
    <t>AC Voltmeter 0-300V</t>
  </si>
  <si>
    <t>Timer as required (0-30 Seconds)</t>
  </si>
  <si>
    <t>Hooter 24V DC</t>
  </si>
  <si>
    <t>Auto / Manual Selector switch</t>
  </si>
  <si>
    <t>Inter locking with pressure switch, Jockey pump, Hydrant pump &amp; Sprinkler pump</t>
  </si>
  <si>
    <t>BMS Connectivity</t>
  </si>
  <si>
    <t>Wiring for start &amp; stop solenoids</t>
  </si>
  <si>
    <t>Four Window status facia for battery charger :</t>
  </si>
  <si>
    <t>Main supply ON</t>
  </si>
  <si>
    <t>Battery charger ON</t>
  </si>
  <si>
    <t>High voltage trip</t>
  </si>
  <si>
    <t>Spare</t>
  </si>
  <si>
    <t>Four window annunciator for engine:</t>
  </si>
  <si>
    <t>Low lub oil pressure</t>
  </si>
  <si>
    <t>High water temperature</t>
  </si>
  <si>
    <t>Set fail to start</t>
  </si>
  <si>
    <t>Over Speed</t>
  </si>
  <si>
    <t>Common fault</t>
  </si>
  <si>
    <t>Diesel Pump Starting Logic:</t>
  </si>
  <si>
    <t>Mode Selection:</t>
  </si>
  <si>
    <t>Auto/Manual mode will be selected by selector switch provided on the panel.</t>
  </si>
  <si>
    <t>Manual Mode :</t>
  </si>
  <si>
    <t>Selector switch shall be kept in manual mode</t>
  </si>
  <si>
    <t>Engine Start through Start Push Button</t>
  </si>
  <si>
    <t>Engine Stop through Stop Push Button</t>
  </si>
  <si>
    <t>Auto Mode :</t>
  </si>
  <si>
    <t>Selector switch shall be kept in auto mode</t>
  </si>
  <si>
    <t>Automatic start of engine at low pressure</t>
  </si>
  <si>
    <t>Three attempt starting by engine start relay, if not started after three attempts, relay will generate 'Fail to Start' signal.</t>
  </si>
  <si>
    <t>Engine shall be stopped manually as in case of auto mode</t>
  </si>
  <si>
    <t>Diesel Fire Engine Control Panel shall be complete with all inter connections, internal wiring &amp; terminal blocks etc. Control wiring for linking with pressure switch for auto operation.</t>
  </si>
  <si>
    <t>Important Notes:</t>
  </si>
  <si>
    <t>1. All incomer feeders, outgoing motor feeders, other feeders and bus bars shall be of  the same fault withstand  capacity as panel fault.</t>
  </si>
  <si>
    <t>2. All Starter feeders for DOL, Star-Delta and Soft Starter shall be complete with and inclusive of the following:</t>
  </si>
  <si>
    <t>5. Soft Starter feeders shall be complete with and inclusive of the following, but refer specifications for details: (For Fire Pump Panel)</t>
  </si>
  <si>
    <t>● For Motor Upto 45 KW / 60 HP,  TP MPCB with inbuilt Magnatic release. (Only for Jockey Pumps)</t>
  </si>
  <si>
    <t xml:space="preserve">● MPCB shall be Micro-processor based. </t>
  </si>
  <si>
    <t>● For Motor from upto 187 KW / 250 HP, TP Motor Duty MCCB, Thermal - Magnetic Release type with inbuilt fixed magnetic release.
(All fire pumps other than jockey pumps)</t>
  </si>
  <si>
    <t>● Thyristar circuit with inbuilt O/L  and SPP feature (in case of fire pumps no O/L &amp; SPP protection)</t>
  </si>
  <si>
    <t>● Bypass contactor to Thyristar circuit (110 V contactor coil voltage)</t>
  </si>
  <si>
    <t>● A/M selector switch- 2pole/2way (for BMS connectivity)</t>
  </si>
  <si>
    <t>● ON /OFF push buttons</t>
  </si>
  <si>
    <t>● Necessary ‘DO’ &amp; ‘DI’ ports</t>
  </si>
  <si>
    <t>● Modbus communication port</t>
  </si>
  <si>
    <t>● ON /OFF / Trip indications (110V)</t>
  </si>
  <si>
    <t>● Digital Ammeter with inbuilt selector switch and with metering class CT's (one per phase) (3CT's)</t>
  </si>
  <si>
    <t>● Internal wiring</t>
  </si>
  <si>
    <t>● Type-II coordination</t>
  </si>
  <si>
    <t>Note: Soft starter for fire pumps shall be without O/L relay feature.</t>
  </si>
  <si>
    <t>Fire Pump Panel as described above.</t>
  </si>
  <si>
    <t>Nos.</t>
  </si>
  <si>
    <t>LT CABLES, SUB MAINS CABLING &amp; CABLE TRAYS:</t>
  </si>
  <si>
    <t>The rate shall also include the following:</t>
  </si>
  <si>
    <t>Effecting adequate and proper connections at terminations.</t>
  </si>
  <si>
    <t>Providing all fixing accessories such as clamping devices nuts, bolts and screws.</t>
  </si>
  <si>
    <t>Excavation for laying of cables, filling of sand, brick protection, back filling of earth, watering, ramming and making good as approved in directly ground burry.</t>
  </si>
  <si>
    <t>Wherever the cables are of aluminum and bus bars of copper bimetallic lugs shall be used.</t>
  </si>
  <si>
    <t>All cable shall be laid with one diameter gap or as specified or as called for.</t>
  </si>
  <si>
    <t>All cable shall be IS approved.</t>
  </si>
  <si>
    <t>Fire retardent paint one meter on both side of wall penetration and at termination as per specifications.</t>
  </si>
  <si>
    <t>Burried LT cables to be laid atleast 750mm below ground.</t>
  </si>
  <si>
    <t>All cutouts / sleeves shall be sealed with fire retardant sealent as approved.</t>
  </si>
  <si>
    <t>Leave sufficient cable loops at both the cable ends.</t>
  </si>
  <si>
    <t>Use Tinned copper thimbles/lugs with copper cables/copper wires.</t>
  </si>
  <si>
    <t>Cable Clamps, saddles &amp; screws :</t>
  </si>
  <si>
    <t>Cable fixing clamps, saddles  &amp; screws on trays / walls / slabs</t>
  </si>
  <si>
    <t>Indoor Application:</t>
  </si>
  <si>
    <t>· Aluminium</t>
  </si>
  <si>
    <t>· Readymade type of clamps  or Made from 20mm x 3mm aluminium sheet / strips.</t>
  </si>
  <si>
    <t>· 8mm SS-304 Screws for cable size 90mm² and above.</t>
  </si>
  <si>
    <t>· 6mm SS-304 Screws for cable size less than 90mm².</t>
  </si>
  <si>
    <t>Outdoor Application:</t>
  </si>
  <si>
    <t>· SS-304</t>
  </si>
  <si>
    <t>· Made from 20x1.8mm SS-304 sheet / strips.</t>
  </si>
  <si>
    <t>·  8mm SS-304 Screws for cable size 90mm² and above.</t>
  </si>
  <si>
    <t>Clamps spacing</t>
  </si>
  <si>
    <t>· 600mm C/C in vertical fashion in shaft on vertical trays.</t>
  </si>
  <si>
    <t>·  1000mm C/C on horizontal tray or cable racks.</t>
  </si>
  <si>
    <t>1A.</t>
  </si>
  <si>
    <t>SUPPLY OF CABLES- XLPE INSULATED, FR-LSH PVC SHEATHED ALUMINIUM CONDUCTOR ARMOURED CABLES (IS:7098 Part-I):</t>
  </si>
  <si>
    <t>Supply of following sizes of 1.1kV grade XLPE insulated, Extruded FR-LSH PVC inner sheath Type ST-2, FR-LSH PVC outer sheath Type ST-2, stranded Aluminium conductor, Armoured cables as per IS:7098 Part-I.</t>
  </si>
  <si>
    <t>3 CORES - ARMOURED  (MAY BE USED AS INCOMER TO MOTOR CONTROL CENTRES, MOTORS, PUMPS)</t>
  </si>
  <si>
    <t>i.</t>
  </si>
  <si>
    <t>3C x 95 sq.mm. Al. Ar. XLPE Cable</t>
  </si>
  <si>
    <t>ii.</t>
  </si>
  <si>
    <t>3C x 25 sq.mm. Al. Ar. XLPE Cable</t>
  </si>
  <si>
    <t>1B.</t>
  </si>
  <si>
    <t>LAYING OF CABLES- ON EXISTING TRAYS / IN EXISTING DUCTS / IN EXISTING CIVIL TRENCHES (IS:7098 Part-I):</t>
  </si>
  <si>
    <t>Laying, Fixing, Testing &amp; Commissioning of following sizes of 1.1kV grade XLPE insulated, Extruded FR-LSH PVC inner sheath Type ST-2, FR-LSH PVC outer sheath Type ST-2, stranded Aluminium conductor, Armoured cables as per IS:7098 Part-I on existing cable trays/ in existing hume pipes/ PVC pipes/ GI pipes/ on surface of slabs, walls or masonary/ RCC trenches/ ducts including  saddles, Aluminum/ SS 304 clamps and saddles  with SS screws and necessary hard ware.</t>
  </si>
  <si>
    <t>3 CORES - ARMOURED</t>
  </si>
  <si>
    <t>1C.</t>
  </si>
  <si>
    <t>CABLE TERMINATION (IS:7098 Part-I)</t>
  </si>
  <si>
    <t>Cable end Termination of following sizes XLPE insulated, Extruded FR-LSH PVC inner sheath Type ST-2, FR-LSH PVC outer sheath Type ST-2, stranded Aluminium conductor, Armoured cables as per IS:7098 Part-I including cost of aluminium, heavy duty crimpping lugs, double compression glands, insulation tape and all necessary material to complete the termination.</t>
  </si>
  <si>
    <t>2A.</t>
  </si>
  <si>
    <t>SUPPLY OF CABLES - XLPE INSULATED, FR-LSH PVC SHEATHED COPPER CONDUCTOR ARMOURED CABLES (IS:7098 Part-I)</t>
  </si>
  <si>
    <t>Supply of following sizes of 1.1kV grade XLPE insulated, Extruded FR-LSH PVC inner sheath Type ST-2, FR-LSH  PVC outer sheath Type ST-2, stranded Copper conductor, Armoured cables as per IS:7098 Part-I.</t>
  </si>
  <si>
    <t>3 CORES - ARMOURED (MAY BE USED FOR PUMPS, MOTORS)</t>
  </si>
  <si>
    <t>3C x 10 sq.mm.Cu. Ar. XLPE cable</t>
  </si>
  <si>
    <t>2B.</t>
  </si>
  <si>
    <t>LAYING OF CABLES- ON EXISTING TRAYS / IN EXISTING DUCTS / IN EXISTING CIVIL TRENCHES (IS:7098 Part-I)</t>
  </si>
  <si>
    <t>Laying, Fixing, Testing &amp; Commissioning of following sizes of 1.1kV grade  XLPE insulated, Extruded FR-LSH PVC inner sheath Type ST-2, FR-LSH  PVC outer sheath Type ST-2, stranded Copper conductor, Armoured cables as per IS:7098 Part-I on existing cable trays/ in existing hume pipes/ PVC pipes/ GI pipes/on surface of slabs, walls or masonary/ RCC trenches/ ducts including  Aluminum/SS 304 clamps with SS screws and necessary hard ware.</t>
  </si>
  <si>
    <t>2C.</t>
  </si>
  <si>
    <t>Cable end Termination of following sizes 1.1kV grade  XLPE insulated, Extruded FR-LSH PVC inner sheath Type ST-2, FR-LSH PVC outer sheath Type ST-2, stranded Copper conductor, Armoured cables as per IS:7098 Part-I including cost of tinned copper, heavy duty crimpping lugs, double compression glands, insulation tape and all necessary material to complete the termination.</t>
  </si>
  <si>
    <t>Supply and Erecting of LADDER type Hot dip G.I. cable tray of 14G of specific dimensions. The cable tray shall be hung from ceiling / fixed to wall with necessary ceiling suspensors, tee, nots, nuts etc, together with tees, bends etc including cost for supports as described. The tray shall be earthed. Min size (not a limitation) of supports shall be as follows (a).-up to 300mm tray 2nos. 8mm full threaded G.i. rod with 2nos.anchor fastner and "C" channel support at 500mm distance (b) 450 to 600mm tray 2nos.10mm full treaded G.I. rodwith 2nos. anchor fastner and "C" channel support at 500mm distance (c) 750 / 1000 mm cable tray with fabrication of 25 x 6 or 50 x 3 mm angle frame with min. 4 nos anchor fastner at 500 mm distance.  (Size shall be 300mmX 50mm )</t>
  </si>
  <si>
    <t>Control Cable:</t>
  </si>
  <si>
    <t>Supply and laying of 3C x 1.5 Sq.mm copper armoured cable including termination. (Control cable shall be paid separately under control cable head).</t>
  </si>
  <si>
    <t>Supply and laying of 2C x 1.5 Sq.mm copper armoured cable including termination. (Control cable shall be paid separately under control cable head).</t>
  </si>
  <si>
    <t xml:space="preserve">Providing and fixing 25mm x 5mm G.I strip in 40mm dia G.I pipe from earth electrode including connection with G.I nut, bolt, spring, washer excavation and re-filling etc. as required. </t>
  </si>
  <si>
    <t>FINAL SUBMISSION DRAWINGS FOR OBTAINING FIRE NOC FROM STATUTARY AGENCIES</t>
  </si>
  <si>
    <t>Providing necessary design calculations, shop drawings, As Built Drgs and obtaining Clearence from statutary agencies and Obtaining CFO's NOC</t>
  </si>
  <si>
    <t>LOT</t>
  </si>
  <si>
    <r>
      <t xml:space="preserve">Design, Supply, Installation, Testing and Commissioning  </t>
    </r>
    <r>
      <rPr>
        <b/>
        <sz val="10"/>
        <color indexed="8"/>
        <rFont val="Arial"/>
        <family val="2"/>
      </rPr>
      <t>of  Factory Fitted Factory Assembled electrically driven horizonatal End Suction centrifuga</t>
    </r>
    <r>
      <rPr>
        <sz val="10"/>
        <color indexed="8"/>
        <rFont val="Arial"/>
        <family val="2"/>
      </rPr>
      <t>l</t>
    </r>
    <r>
      <rPr>
        <b/>
        <sz val="10"/>
        <color indexed="8"/>
        <rFont val="Arial"/>
        <family val="2"/>
      </rPr>
      <t xml:space="preserve"> Main fire hydrant / sprinkler Fire pump,</t>
    </r>
    <r>
      <rPr>
        <sz val="10"/>
        <color indexed="8"/>
        <rFont val="Arial"/>
        <family val="2"/>
      </rPr>
      <t xml:space="preserve">  suitable  for automatic / manual operation, consisting of the following: </t>
    </r>
  </si>
  <si>
    <r>
      <rPr>
        <b/>
        <sz val="10"/>
        <color indexed="8"/>
        <rFont val="Arial"/>
        <family val="2"/>
      </rPr>
      <t xml:space="preserve">Horizontal End Suction </t>
    </r>
    <r>
      <rPr>
        <sz val="10"/>
        <color indexed="8"/>
        <rFont val="Arial"/>
        <family val="2"/>
      </rPr>
      <t xml:space="preserve">centrifugal pump, suitable for operation on 415 volts ± 10 %, 3 phase, 50  HZ  A.C supply. The installation shall be complete  with flexible coupling and coupling guard  as required. Fire pump shall have C.I. casing, CS diffusers, bronze impeller (hard finished and dynamically balanced) and S.S. (304) Shaft with </t>
    </r>
    <r>
      <rPr>
        <b/>
        <sz val="10"/>
        <color indexed="8"/>
        <rFont val="Arial"/>
        <family val="2"/>
      </rPr>
      <t>factory fitted mechanical seal</t>
    </r>
    <r>
      <rPr>
        <sz val="10"/>
        <color indexed="8"/>
        <rFont val="Arial"/>
        <family val="2"/>
      </rPr>
      <t xml:space="preserve">. The installation shall be complete with pressure gauge with gun metal shut off cock on delivery side, necessary reducers. </t>
    </r>
  </si>
  <si>
    <t xml:space="preserve">Squirrel cage induction motor TEFC type motor, synchronous speed, suitable for  operation on 415 volts, 3 phase 50 HZ A.C supply, for  the  above pump conforming  to IP 55 protection &amp; class F insulation. The motor shall conform to IS 325-1978 (up to date) with  flexible  coupling  and coupling  guard,  complete  as required. </t>
  </si>
  <si>
    <t>Common  base  plate for pump and motor from M.S. Channel EPOXY
COATED for required size as per manufacturer recommendation.</t>
  </si>
  <si>
    <t>Concrete foundation shall be in civil contractor's scope. However, all GA and Foundation drawings and details shall be provided by the FF contractor. Complete with anti-vibration arrangement  of cushy foot mountings.</t>
  </si>
  <si>
    <t>The rate includes foundation bolts etc.</t>
  </si>
  <si>
    <r>
      <t xml:space="preserve">Design, Supply, Installation, Testing &amp; Commissioning of </t>
    </r>
    <r>
      <rPr>
        <b/>
        <sz val="10"/>
        <color indexed="8"/>
        <rFont val="Arial"/>
        <family val="2"/>
      </rPr>
      <t>Factory Fitted Factory Assembled Horizontal End Suction</t>
    </r>
    <r>
      <rPr>
        <sz val="10"/>
        <color indexed="8"/>
        <rFont val="Arial"/>
        <family val="2"/>
      </rPr>
      <t xml:space="preserve"> </t>
    </r>
    <r>
      <rPr>
        <b/>
        <sz val="10"/>
        <color indexed="8"/>
        <rFont val="Arial"/>
        <family val="2"/>
      </rPr>
      <t>centrifugal</t>
    </r>
    <r>
      <rPr>
        <sz val="10"/>
        <color indexed="8"/>
        <rFont val="Arial"/>
        <family val="2"/>
      </rPr>
      <t xml:space="preserve"> </t>
    </r>
    <r>
      <rPr>
        <b/>
        <sz val="10"/>
        <color indexed="8"/>
        <rFont val="Arial"/>
        <family val="2"/>
      </rPr>
      <t>diesel engine driven fire pump</t>
    </r>
    <r>
      <rPr>
        <sz val="10"/>
        <color indexed="8"/>
        <rFont val="Arial"/>
        <family val="2"/>
      </rPr>
      <t xml:space="preserve">,  suitable  for automatic / manual operation, consisting of the following: </t>
    </r>
  </si>
  <si>
    <r>
      <rPr>
        <b/>
        <sz val="10"/>
        <color indexed="8"/>
        <rFont val="Arial"/>
        <family val="2"/>
      </rPr>
      <t xml:space="preserve">Horizontal End Suction </t>
    </r>
    <r>
      <rPr>
        <sz val="10"/>
        <color indexed="8"/>
        <rFont val="Arial"/>
        <family val="2"/>
      </rPr>
      <t xml:space="preserve">centrifugal pump, suitable for operation on 415 volts ± 10 %, 3 phase, 50  HZ  A.C supply. The installation shall be complete with flexible coupling and coupling guard  as required. Fire  pump  shall have C.I. casing, CS diffusers, bronze impeller (hard finished and dynamically balanced) and S.S. (304) Shaft with </t>
    </r>
    <r>
      <rPr>
        <b/>
        <sz val="10"/>
        <color indexed="8"/>
        <rFont val="Arial"/>
        <family val="2"/>
      </rPr>
      <t>factory fitted mechanical seal</t>
    </r>
    <r>
      <rPr>
        <sz val="10"/>
        <color indexed="8"/>
        <rFont val="Arial"/>
        <family val="2"/>
      </rPr>
      <t xml:space="preserve">. The installation shall be complete with necessary pressure gauge with gun metal shut off cock on delivery side, necessary reducers. </t>
    </r>
  </si>
  <si>
    <t>Radiator Cooled Diesel engine with automatic / manual starting mechanism and other accessories with fuel tank (fabricated from 3mm MS sheet, painted with two coats of synthetic enamel paint over a coat of primer) of capacity for 6 hours continuous working. The tank shall be  fitted with  Magnetic oil level indicator, MH with cover, drain valve, air vent including  structural  supports (painted with approved shade), 2 Nos. x 12 volt battery,  &amp; fittings, flexible coupling, coupling guard &amp; exhaust pipe connection complete as required complete with necessary piping, fittings, valves, storage, tanks, hangar &amp; supports etc.</t>
  </si>
  <si>
    <r>
      <t xml:space="preserve">Design, Supply, Installation, Testing and Commissioning  </t>
    </r>
    <r>
      <rPr>
        <b/>
        <sz val="10"/>
        <color indexed="8"/>
        <rFont val="Arial"/>
        <family val="2"/>
      </rPr>
      <t>of  Factory Fitted Factory Assembled electrically driven Vertical Inline centrifuga</t>
    </r>
    <r>
      <rPr>
        <sz val="10"/>
        <color indexed="8"/>
        <rFont val="Arial"/>
        <family val="2"/>
      </rPr>
      <t>l</t>
    </r>
    <r>
      <rPr>
        <b/>
        <sz val="10"/>
        <color indexed="8"/>
        <rFont val="Arial"/>
        <family val="2"/>
      </rPr>
      <t xml:space="preserve"> Jockey Pump,</t>
    </r>
    <r>
      <rPr>
        <sz val="10"/>
        <color indexed="8"/>
        <rFont val="Arial"/>
        <family val="2"/>
      </rPr>
      <t xml:space="preserve">  suitable  for automatic / manual operation, consisting of the following:</t>
    </r>
  </si>
  <si>
    <r>
      <rPr>
        <b/>
        <sz val="10"/>
        <color indexed="8"/>
        <rFont val="Arial"/>
        <family val="2"/>
      </rPr>
      <t xml:space="preserve">Verticle Inline </t>
    </r>
    <r>
      <rPr>
        <sz val="10"/>
        <color indexed="8"/>
        <rFont val="Arial"/>
        <family val="2"/>
      </rPr>
      <t xml:space="preserve">centrifugal pump, suitable for operation on 415 volts ± 10 %, 3 phase, 50  HZ  A.C supply. The installation shall be complete with flexible coupling and coupling guard  as required. Fire pump shall have C.I. casing, CS diffusers, SS316 Impeller (hard finished and dynamically balanced) and S.S. (304) Shaft with </t>
    </r>
    <r>
      <rPr>
        <b/>
        <sz val="10"/>
        <color indexed="8"/>
        <rFont val="Arial"/>
        <family val="2"/>
      </rPr>
      <t>factory fitted mechanical seal</t>
    </r>
    <r>
      <rPr>
        <sz val="10"/>
        <color indexed="8"/>
        <rFont val="Arial"/>
        <family val="2"/>
      </rPr>
      <t xml:space="preserve">. The installation shall be complete with necessary pressure gauge with gun metal shut off cock on delivery side, necessary reducers. </t>
    </r>
  </si>
  <si>
    <t>Common  base  plate for pump and motor from M.S. Channel EPOXY
COATED for required size as per manufacturer recommendation..</t>
  </si>
  <si>
    <t>Motor Efficiency : IE3</t>
  </si>
  <si>
    <t>Providing  and fixing double flanged vertical air vessel fabricated from 8 mm M.S. plate with dished ends from 10mm M.S. plate, outside with one coat of primer and two coats of synthetic enamel paint of approved shade, complete with valves to operate as per operating sequences including drain valve, air release valve with stop cock on the top, inlet with isolating valve duly painted from inside and outside complete as required with approved quality of pressure switches, pressure gauge and all other required accessories to operate commonly main fire pump, sprinkler pump and Jockey pump at  drop  of pressure, automatically at required pressure setting (pressure sketch to be issued separately);</t>
  </si>
  <si>
    <t>Quoted rates shall be including two coats of synthetic enamel paint of approved shade over a coat of primer. Prior to application of primer the surface should be cleaned for any dirt, rusts, rough substance etc. Including painting of  legends both direction arrow as per the approval of the Project Manager.</t>
  </si>
  <si>
    <t>200 mm dia (6 mm thick) with necessary supports etc. as required.</t>
  </si>
  <si>
    <t>250 mm dia (6 mm thick) with necessary supports etc. as required.</t>
  </si>
  <si>
    <t>300 mm dia (6 mm thick) with necessary supports etc. as required.</t>
  </si>
  <si>
    <t>Providing, laying, jointing, testing and commissioning of following sizes of valves/fittings with all the necessary required accessories and as per directions of the engineering in charge</t>
  </si>
  <si>
    <t>Providing &amp; fixing Butterfly valve UL/FM Global approved, 300 psi (2065 kPa), grooved ends, polyphenylene sulfide (PPS) coated ductile iron body (ASTM A-536, Grade 65-45-12). Ductile iron disc, synthetic rubber encapsulated suited for the intended service, with integrally cast stem. Complete with weatherproof actuator and pre- wired supervisory switches. including rubber gasket, flanges, union, nuts, bolts, washers &amp; painting  complete as required.</t>
  </si>
  <si>
    <t>Providing &amp; Fixing of Gate valve UL/FM Global approved.2-1/2”(DN65) through 12”(DN300) Sizes OS&amp;Y Gate Valves: 250 psi (1725 kPa), grooved ends. Ductile iron body conforming to ASTM A-536, cast iron yoke and hand wheel conforming to ASTM A-126-B; EPDM coated ASTM A-126-B cast iron disc; ASTM B16 brass rising stem; flanged and epoxy coated cast iron bonnet; EPDM o-ring stem seals and body gasket including rubber gasket, flanges, union, nuts, bolts, washers &amp; painting  complete as required.</t>
  </si>
  <si>
    <t>200 mm dia</t>
  </si>
  <si>
    <t>250 mm dia</t>
  </si>
  <si>
    <t>Providing &amp; fixing Check Valve UL/FM Global approved .2"(DN50) through 3"(DN75) Sizes Spring Assisted: Black enamel coated ductile iron body, ASTM A-536, Grade 65-45-12, non-slam tilting disc, stainless steel disc and spring, brass shaft, 365 psi (2517 kPa). 4”(DN100) through 12”(DN300) Sizes Spring Assisted: Black enamel coated ductile iron body, ASTM A-536, Grade 65-45-12, elastomer encapsulated ductile iron disc suitable for intended service, stainless steel spring and shaft, welded-in nickel seat, 250 psi (1725 kPa).  including rubber gasket, flanges, union, nuts, bolts, washers &amp; painting  complete as required.</t>
  </si>
  <si>
    <t>Providing &amp; fixing Pot Strainer (screwed/flanged) with stainless steel fine wire mesh perforated sheet basket with necessary flange/ unions nuts, bolts and washers complete as required</t>
  </si>
  <si>
    <t>Material of Construction:</t>
  </si>
  <si>
    <t>Body: Ductile Iron</t>
  </si>
  <si>
    <t>Filter: SS</t>
  </si>
  <si>
    <t>10.4a</t>
  </si>
  <si>
    <t>Providing &amp; fixing Y Strainer (screwed/flanged) with stainless steel fine wire mesh perforated sheet basket with necessary flange/ unions nuts, bolts and washers complete as required</t>
  </si>
  <si>
    <t>Providing &amp; Fixing of End Cap with a minimum pressure rating of 300 PSI</t>
  </si>
  <si>
    <t>Providing, fixing, testing and commissioning of UL Listed flanged end/grooved end venturi meter (Flow test meter) of carbon steel (ASTM A-53) zinc electroplated body, brass needle valve conforming to ASTM B-124 with attached GPM meter (Flow meter)</t>
  </si>
  <si>
    <t>Providing and fixing exhaust, Diesel engine driven pump exhaust M. S. pipe class 'B' of suitable dia (150mm dia) for the engine including fitting like flanges, bends, reducers, etc. The pipe shall be provided with 12 mm thick supercera ceramic fibre rope, 21  gauge, necessary excavation, fixing of silencer connections at engine exhaust, necessary supports, back filling, cutting and making good, bird proof and weather proof flap complete in all respect as directed.</t>
  </si>
  <si>
    <t xml:space="preserve">Providing and fixing intelligent-type Sprinkler Annunciation Panel for minimum 5 Zones (2 working + 3 zones spare), compatible for seamless integration with waterflow devices, monitor &amp; control modules and BMS systems (programmable outputs), with LCD type display &amp; LED indication for all zones, complete with internal sounder, alarm/fault indications  &amp; standby 24v lead acid batteries with charger. </t>
  </si>
  <si>
    <r>
      <t xml:space="preserve">Providing &amp; Fixing of </t>
    </r>
    <r>
      <rPr>
        <b/>
        <sz val="10"/>
        <color indexed="8"/>
        <rFont val="Arial"/>
        <family val="2"/>
      </rPr>
      <t xml:space="preserve">Installation Control Valve </t>
    </r>
    <r>
      <rPr>
        <sz val="10"/>
        <color indexed="8"/>
        <rFont val="Arial"/>
        <family val="2"/>
      </rPr>
      <t>(UL/FM Listed) with turbine type automatic Alarm Gong to be connected with control valve, drain &amp; test valve and all other necessary components as per manufacturer's specifications complete as required.</t>
    </r>
  </si>
  <si>
    <r>
      <t>Providing, fixing, testing and commissioning of 15 mm dia quartzoid bulb type GM sprinkler head suitable to operate at 68</t>
    </r>
    <r>
      <rPr>
        <vertAlign val="superscript"/>
        <sz val="10"/>
        <color indexed="8"/>
        <rFont val="Arial"/>
        <family val="2"/>
      </rPr>
      <t>o</t>
    </r>
    <r>
      <rPr>
        <sz val="10"/>
        <color indexed="8"/>
        <rFont val="Arial"/>
        <family val="2"/>
      </rPr>
      <t>C suitable for sustaining the pressure on the seat &amp; water hammer effect, with K Factor of 5.6. (UL/FM listed/approved)</t>
    </r>
  </si>
  <si>
    <r>
      <t xml:space="preserve">Providing  &amp; fixing </t>
    </r>
    <r>
      <rPr>
        <b/>
        <sz val="10"/>
        <color indexed="8"/>
        <rFont val="Arial"/>
        <family val="2"/>
      </rPr>
      <t xml:space="preserve">butterfly valve with Temper switch </t>
    </r>
    <r>
      <rPr>
        <sz val="10"/>
        <color indexed="8"/>
        <rFont val="Arial"/>
        <family val="2"/>
      </rPr>
      <t xml:space="preserve">(Body : Grey Cast Iron, Shaft : SS, Disc : SG Iron (Rilson coated), Liner : HT - EPDM) (upto  150mm dia with hand lever operation &amp; above with gear box operation) with a working pressure not less than 16 Kg/Sq.cm. Including rubber gasket, flanges, nuts, bolts, washers &amp; painting complete as required. - </t>
    </r>
    <r>
      <rPr>
        <b/>
        <sz val="10"/>
        <color indexed="8"/>
        <rFont val="Arial"/>
        <family val="2"/>
      </rPr>
      <t>Before Flow switch on every landing</t>
    </r>
  </si>
  <si>
    <r>
      <t xml:space="preserve">Providing and fixing of UL/FM listed/approved electrically operated flow indicating switch of following diameter with threaded connection for a minimum flow of 90 lpm in Sprinkler branch line on each floor with flexible full bore paddle &amp; NO/NC contact terminals as specified complete with all accessories and necessary wiring. - </t>
    </r>
    <r>
      <rPr>
        <b/>
        <sz val="10"/>
        <color indexed="8"/>
        <rFont val="Arial"/>
        <family val="2"/>
      </rPr>
      <t>At Sprinkler Tap-off on every landing</t>
    </r>
  </si>
  <si>
    <r>
      <t>Providing and fixing factory made prefabricated (of Victaulic or Tyco Make) 50 mm dia inspection &amp; testing assembly</t>
    </r>
    <r>
      <rPr>
        <sz val="10"/>
        <color indexed="8"/>
        <rFont val="Arial"/>
        <family val="2"/>
      </rPr>
      <t xml:space="preserve"> (UL, FM approved) with inbuilt Ball valve (3 Nos), gun metal sight glass, by pass valve &amp; connected to drain pipe</t>
    </r>
    <r>
      <rPr>
        <b/>
        <sz val="10"/>
        <color indexed="8"/>
        <rFont val="Arial"/>
        <family val="2"/>
      </rPr>
      <t xml:space="preserve"> - At Sprinkler branch drain line</t>
    </r>
  </si>
  <si>
    <r>
      <t xml:space="preserve">Providing &amp; fixing air release valve of 25mm dia and 25mm dia gun metal gate valve with fittings etc. as per the requirement. </t>
    </r>
    <r>
      <rPr>
        <b/>
        <sz val="10"/>
        <color indexed="8"/>
        <rFont val="Arial"/>
        <family val="2"/>
      </rPr>
      <t>- On top of Sprinkler Risers</t>
    </r>
  </si>
  <si>
    <r>
      <t xml:space="preserve">Providing &amp; Fixing of  burden type Stainless Steel dial type pressure gauge with brass isolation valve and pipe. </t>
    </r>
    <r>
      <rPr>
        <b/>
        <sz val="10"/>
        <color indexed="8"/>
        <rFont val="Arial"/>
        <family val="2"/>
      </rPr>
      <t>(At each Sprinkler tap off - before flow switch)</t>
    </r>
  </si>
  <si>
    <r>
      <t>Caliberation           : 0-20 Kg/cm</t>
    </r>
    <r>
      <rPr>
        <vertAlign val="superscript"/>
        <sz val="10"/>
        <color indexed="8"/>
        <rFont val="Arial"/>
        <family val="2"/>
      </rPr>
      <t>2</t>
    </r>
  </si>
  <si>
    <r>
      <t xml:space="preserve">Providing, Fixing, testing, installing and commissioning of UL, FM approved Pressure Reducing valve. </t>
    </r>
    <r>
      <rPr>
        <b/>
        <sz val="10"/>
        <color indexed="8"/>
        <rFont val="Arial"/>
        <family val="2"/>
      </rPr>
      <t>(Location : As per schematic)</t>
    </r>
  </si>
  <si>
    <r>
      <t xml:space="preserve">Providing, fixing and testing and commissioning of </t>
    </r>
    <r>
      <rPr>
        <b/>
        <sz val="10"/>
        <color indexed="8"/>
        <rFont val="Arial"/>
        <family val="2"/>
      </rPr>
      <t xml:space="preserve">MS pipes Class 'C' </t>
    </r>
    <r>
      <rPr>
        <sz val="10"/>
        <color indexed="8"/>
        <rFont val="Arial"/>
        <family val="2"/>
      </rPr>
      <t xml:space="preserve">(heavy duty) of approved make conforming to IS 1239-1982 complete with G.I. fittings  such as tees, crosses, plugs, sockets, elbows, reducers, unions, sleeve pieces, check nuts etc including jointing with C.I. pipes (wherever required), cutting &amp; making good the walls, floors, R.C.C. work etc. including cutting chases &amp; filling the same, painting the GI pipes with two coats of bitumastic paint, wrapping with one layer of polythene tape. 400 micron thick and applying a final coat of bittumestic paint complete including excavation for depth up to 1.5m including getting out the excavated soil, and then returning the soil as required/directed by Project manager. </t>
    </r>
    <r>
      <rPr>
        <b/>
        <sz val="10"/>
        <color indexed="8"/>
        <rFont val="Arial"/>
        <family val="2"/>
      </rPr>
      <t>(for External Hydrant line).</t>
    </r>
  </si>
  <si>
    <r>
      <t xml:space="preserve">Providing &amp; fixing </t>
    </r>
    <r>
      <rPr>
        <b/>
        <sz val="10"/>
        <color indexed="8"/>
        <rFont val="Arial"/>
        <family val="2"/>
      </rPr>
      <t>SS fire hydrant single headed landing valve (Pressure controlled type)</t>
    </r>
    <r>
      <rPr>
        <sz val="10"/>
        <color indexed="8"/>
        <rFont val="Arial"/>
        <family val="2"/>
      </rPr>
      <t xml:space="preserve"> with 80 NB flanged inlet, brass spindle controlled 63 mm dia female instantaneous outlet type. SS coupling, blank cap, chain, twist release type lug &amp; all accessories. Conforming to IS standard. Including  fixing with anchor fastner and flanged tapping from wet riser and providing  gun metal ball valve complete as required.</t>
    </r>
  </si>
  <si>
    <r>
      <t xml:space="preserve">Providing &amp; fixing </t>
    </r>
    <r>
      <rPr>
        <b/>
        <sz val="10"/>
        <color indexed="8"/>
        <rFont val="Arial"/>
        <family val="2"/>
      </rPr>
      <t>SS fire hydrant single headed landing valve</t>
    </r>
    <r>
      <rPr>
        <sz val="10"/>
        <color indexed="8"/>
        <rFont val="Arial"/>
        <family val="2"/>
      </rPr>
      <t xml:space="preserve"> with 80 NB flanged inlet, brass spindle controlled 63 mm dia female instantaneous outlet type. SS coupling, blank cap, chain, twist release type lug &amp; all accessories. Conforming to IS standard. Including  fixing with anchor fastner and flanged tapping from wet riser and providing  gun metal ball valve complete as required.</t>
    </r>
  </si>
  <si>
    <r>
      <t>Providing and Fixing SS 63 mm dia</t>
    </r>
    <r>
      <rPr>
        <b/>
        <sz val="10"/>
        <color indexed="8"/>
        <rFont val="Arial"/>
        <family val="2"/>
      </rPr>
      <t xml:space="preserve"> instantaneous pattern branch  short pipe</t>
    </r>
    <r>
      <rPr>
        <sz val="10"/>
        <color indexed="8"/>
        <rFont val="Arial"/>
        <family val="2"/>
      </rPr>
      <t>, 20 mm dia nozzle conforming to IS 903, suitable for inter connection   to   hose   pipe   coupling complete as required. (The working pressure of the same shall not be less than 12 kg/cm2.)</t>
    </r>
  </si>
  <si>
    <r>
      <t xml:space="preserve">Providing  &amp; fixing </t>
    </r>
    <r>
      <rPr>
        <b/>
        <sz val="10"/>
        <color indexed="8"/>
        <rFont val="Arial"/>
        <family val="2"/>
      </rPr>
      <t xml:space="preserve">butterfly valve </t>
    </r>
    <r>
      <rPr>
        <sz val="10"/>
        <color indexed="8"/>
        <rFont val="Arial"/>
        <family val="2"/>
      </rPr>
      <t xml:space="preserve">(Body : Grey Cast Iron, Shaft : SS, Disc : SG Iron (Rilson coated), Liner : HT - EPDM) (upto  150mm dia with hand lever operation &amp; above with gear box operation) with a working pressure not less than 16 Kg/Sq.cm. Including rubber gasket, flanges, nuts, bolts, washers &amp; painting complete as required. - </t>
    </r>
    <r>
      <rPr>
        <b/>
        <sz val="10"/>
        <color indexed="8"/>
        <rFont val="Arial"/>
        <family val="2"/>
      </rPr>
      <t xml:space="preserve">For Hydrant and Sprinkler Valves on Terrace </t>
    </r>
  </si>
  <si>
    <r>
      <t xml:space="preserve">Providing, fixing, testing &amp; commissioning of  C.I. dual plate check valve with a working pressure not less than 20 Kg/Sq.cm complete with nuts, bolts and washers. - </t>
    </r>
    <r>
      <rPr>
        <b/>
        <sz val="10"/>
        <color indexed="8"/>
        <rFont val="Arial"/>
        <family val="2"/>
      </rPr>
      <t>For Hydrant and Sprinkler Valves on Terrace.</t>
    </r>
  </si>
  <si>
    <r>
      <t xml:space="preserve">Providing &amp; fixing air release valve of 25mm dia and 25mm dia gun metal gate valve with fittings etc. as per the requirement. - </t>
    </r>
    <r>
      <rPr>
        <b/>
        <sz val="10"/>
        <color indexed="8"/>
        <rFont val="Arial"/>
        <family val="2"/>
      </rPr>
      <t>On top of Hydrant Risers</t>
    </r>
  </si>
  <si>
    <r>
      <t xml:space="preserve">Providing, Fixing, testing, installing and commissioning of UL approved Pressure Reducing valve (Fivalco Model 129FC or approved equivalent) on wet riser of 150mm dia </t>
    </r>
    <r>
      <rPr>
        <b/>
        <sz val="10"/>
        <color indexed="8"/>
        <rFont val="Arial"/>
        <family val="2"/>
      </rPr>
      <t>(Location : As per schematic)</t>
    </r>
  </si>
  <si>
    <r>
      <t xml:space="preserve">Providing &amp; Fixing of  burden type Stainless Steel dial type pressure gauge with brass isolation valve and pipe. </t>
    </r>
    <r>
      <rPr>
        <b/>
        <sz val="10"/>
        <color indexed="8"/>
        <rFont val="Arial"/>
        <family val="2"/>
      </rPr>
      <t>(For each internal Fire hose cabinet - On landing valve tap-off)</t>
    </r>
  </si>
  <si>
    <r>
      <t xml:space="preserve">Providing &amp; Fixing of 150mm dia gun metal fire brigade suction hose coupling of (Gunmetal </t>
    </r>
    <r>
      <rPr>
        <b/>
        <sz val="10"/>
        <color indexed="8"/>
        <rFont val="Arial"/>
        <family val="2"/>
      </rPr>
      <t>draw off connection</t>
    </r>
    <r>
      <rPr>
        <sz val="10"/>
        <color indexed="8"/>
        <rFont val="Arial"/>
        <family val="2"/>
      </rPr>
      <t>) with 150 mm dia M.S. 'C’ Class suction pipe with 100mm dia C.I. foot valve. (Pipe max. 10m long). Cost shall include a wall mounted box of M.S. construction (16 SWG) with glass door (4.0mm thick) to house the above mentioned component in all respect.</t>
    </r>
    <r>
      <rPr>
        <b/>
        <sz val="10"/>
        <color indexed="8"/>
        <rFont val="Arial"/>
        <family val="2"/>
      </rPr>
      <t xml:space="preserve"> (To be connected to static water tank)</t>
    </r>
  </si>
  <si>
    <r>
      <t xml:space="preserve">Providing &amp; Fixing of gun metal </t>
    </r>
    <r>
      <rPr>
        <b/>
        <sz val="10"/>
        <color indexed="8"/>
        <rFont val="Arial"/>
        <family val="2"/>
      </rPr>
      <t>four way fire brigade tank inlet connection</t>
    </r>
    <r>
      <rPr>
        <sz val="10"/>
        <color indexed="8"/>
        <rFont val="Arial"/>
        <family val="2"/>
      </rPr>
      <t xml:space="preserve"> having 63 mm dia instantaneous type inlet and 150 mm dia flange outlet conforming to IS:904 with blank cap and chain  with built in check valve and necessary 150 mm dia MS (heavy duty) pipe and flanges, nuts, bolts etc. Cost shall include a wall mounted box of M.S. construction (16 SWG) with glass door (4.0 mm thick) to house the above mentioned component complete in all respect.</t>
    </r>
    <r>
      <rPr>
        <b/>
        <sz val="10"/>
        <color indexed="8"/>
        <rFont val="Arial"/>
        <family val="2"/>
      </rPr>
      <t xml:space="preserve"> (For UG Fire Tank Filling).</t>
    </r>
  </si>
  <si>
    <r>
      <t xml:space="preserve">Supplying, installing and commissioning of </t>
    </r>
    <r>
      <rPr>
        <b/>
        <sz val="10"/>
        <color indexed="8"/>
        <rFont val="Arial"/>
        <family val="2"/>
      </rPr>
      <t>fire brigade inlet connection</t>
    </r>
    <r>
      <rPr>
        <sz val="10"/>
        <color indexed="8"/>
        <rFont val="Arial"/>
        <family val="2"/>
      </rPr>
      <t xml:space="preserve"> of </t>
    </r>
    <r>
      <rPr>
        <b/>
        <sz val="10"/>
        <color indexed="8"/>
        <rFont val="Arial"/>
        <family val="2"/>
      </rPr>
      <t>3 way</t>
    </r>
    <r>
      <rPr>
        <sz val="10"/>
        <color indexed="8"/>
        <rFont val="Arial"/>
        <family val="2"/>
      </rPr>
      <t xml:space="preserve"> with 3 nos. 63 mm dia. built - in Gun metal Non- return valves instantaneous coupling type arranged on 150 mm dia. Pipe manifold and </t>
    </r>
    <r>
      <rPr>
        <b/>
        <sz val="10"/>
        <color indexed="8"/>
        <rFont val="Arial"/>
        <family val="2"/>
      </rPr>
      <t>connected to Delivery Header</t>
    </r>
    <r>
      <rPr>
        <sz val="10"/>
        <color indexed="8"/>
        <rFont val="Arial"/>
        <family val="2"/>
      </rPr>
      <t>. Qouted rate shall be included with C.I. Butterfly valve, C.I. Non-return valve and G.I.. cabinet of suitable size with mounting supports etc. complete.</t>
    </r>
  </si>
  <si>
    <t>Note: All valves shall be of capable of withstanding minimum 16 Bar Pressure OR 300 psi in continuous working condition</t>
  </si>
  <si>
    <r>
      <t xml:space="preserve">Providing, laying, jointing, testing and commissioning of following sizes of MS 'C' Class ERW (Heavy duty) </t>
    </r>
    <r>
      <rPr>
        <b/>
        <sz val="10"/>
        <rFont val="Arial"/>
        <family val="2"/>
      </rPr>
      <t>MS Butt Welded Fittings/DI Threaded Fittings</t>
    </r>
    <r>
      <rPr>
        <sz val="10"/>
        <rFont val="Arial"/>
        <family val="2"/>
      </rPr>
      <t xml:space="preserve"> including all required accesories like elbows, tees, couplers, flange adaptors, reducers etc. with welded/threaded jointing shall be used on the pipes, GI nuts bolts, washer including supporting/fixing the pipe on floor/wall/ceiling with Hangers &amp; Supports including nuts, washers, sleeves, clamps etc. complete as per specification. G.I. pipe sleeve of suitable higher size shall be provided wherever the pipes are crossing the walls/floors and sealing the sleeves with glass wool in between &amp; fire sealent compound at either end all as per Project Manager’s / Consultants requirements including cutting holes and chases in brick. RCC work and making good the same to original conditions complete in all respects (Sleeve/Core cutting &amp; Fire selant shall be paid seperately). All hangers, clamps, brackets etc. shall be of galvanized iron unless specified otherwire and then supply of the same shall also be included for rates under this head. All structural supports, Hangers, clamps etc. shall be inclusive with piping and shall be ETA Approved. Rates shall also include providing two coats of synthetic enamel paint of approved shade over a coat of primer. Prior to application of primer the surface should be cleaned for any dirt, rusts, rough substance etc. Including painting of  legends both direction arrow as per the approval of the Project Manager. (Location: Plant room).</t>
    </r>
  </si>
  <si>
    <t>Providing, laying, jointing, testing and commissioning of following sizes of MS 'C' Class ERW (Heavy duty) pipes conforming to IS-3589 including all accessories like  MS Butt Welded Fittings/DI Threaded Fittings like elbows, tees, couplers, flange adaptors, reducers etc. with grooved jointing shall be used on the pipes including supporting/fixing the pipe on floor/wall/ceiling with necessary mechanical structural supports including nuts, washers, sleeves, clamps etc. complete as per specification G.I. pipe sleeve of suitable higher size shall be provided wherever the pipes are crossing the walls/floors and sealing the sleeves with glass wool in between &amp; fire sealent compound at either end all as per Project Manager’s / Consultants requirements including cutting holes and chases in brick, RCC work and making good the same to original conditions complete in all respects. All hangers, clamps, brackets etc. shall be of galvanized iron unless specified otherwire and then supply of the same shall also be included for rates under this head. Rates shall also include providing two coats of synthetic enamel paint of approved shade over a coat of primer. Prior to application of primer the surface should be cleaned for any dirt, rusts, rough substance etc. Including painting of  legends both direction arrow as per the approval of the Project Manager. [Location : Plant room].</t>
  </si>
  <si>
    <t>Observations</t>
  </si>
  <si>
    <t>Note: Pipes upto 50 mm dia shall be with threaded MS fittings. 65 mm dia and above shall be with MS Butt Welded Fittings</t>
  </si>
  <si>
    <r>
      <t xml:space="preserve">Providing, laying, jointing, testing and commissioning of following sizes of </t>
    </r>
    <r>
      <rPr>
        <b/>
        <sz val="10"/>
        <color indexed="8"/>
        <rFont val="Arial"/>
        <family val="2"/>
      </rPr>
      <t>MS 'C' Class</t>
    </r>
    <r>
      <rPr>
        <sz val="10"/>
        <color indexed="8"/>
        <rFont val="Arial"/>
        <family val="2"/>
      </rPr>
      <t xml:space="preserve"> (Heavy duty) conforming to IS-1239 including </t>
    </r>
    <r>
      <rPr>
        <b/>
        <sz val="10"/>
        <color indexed="8"/>
        <rFont val="Arial"/>
        <family val="2"/>
      </rPr>
      <t>MS Butt Welded Fittings Threaded Fittings</t>
    </r>
    <r>
      <rPr>
        <sz val="10"/>
        <color indexed="8"/>
        <rFont val="Arial"/>
        <family val="2"/>
      </rPr>
      <t xml:space="preserve"> including all required accesories like elbows, tees, couplers, flange adaptors, reducers etc. with </t>
    </r>
    <r>
      <rPr>
        <b/>
        <sz val="10"/>
        <color indexed="8"/>
        <rFont val="Arial"/>
        <family val="2"/>
      </rPr>
      <t>welded/threaded</t>
    </r>
    <r>
      <rPr>
        <sz val="10"/>
        <color indexed="8"/>
        <rFont val="Arial"/>
        <family val="2"/>
      </rPr>
      <t xml:space="preserve"> jointing shall be used on the pipes, GI nuts bolts, washer including supporting/fixing the pipe on floor/wall/ceiling with Hangers &amp; Supports including nuts, washers, sleeves, clamps etc. complete as per specification. G.I. pipe sleeve of suitable higher size shall be provided wherever the pipes are crossing the walls/floors and sealing the sleeves with glass wool in between &amp; fire sealent compound at either end all as per Project Manager’s / Consultants requirements including cutting holes and chases in brick. RCC work and making good the same to original conditions complete in all respects (Sleeve/Core cutting &amp; Fire selant shall be paid seperately). All hangers, clamps, brackets etc. shall be of galvanized iron unless specified otherwire and then supply of the same shall also be included for rates under this head. All structural supports, Hangers, clamps etc. shall be inclusive with piping and shall be ETA Approved. Rates shall also include providing two coats of synthetic enamel paint of approved shade over a coat of primer. Prior to application of primer the surface should be cleaned for any dirt, rusts, rough substance etc. Including painting of  legends both direction arrow as per the approval of the Project Manager. </t>
    </r>
    <r>
      <rPr>
        <b/>
        <sz val="10"/>
        <color indexed="8"/>
        <rFont val="Arial"/>
        <family val="2"/>
      </rPr>
      <t xml:space="preserve"> For Sprinkler and Drain Risers, Horizontal Sprinkler Piping, Vertical and Horizontal Drain Piping</t>
    </r>
  </si>
  <si>
    <r>
      <t xml:space="preserve">Providing, laying, jointing, testing and commissioning of following sizes of </t>
    </r>
    <r>
      <rPr>
        <b/>
        <sz val="10"/>
        <rFont val="Arial"/>
        <family val="2"/>
      </rPr>
      <t xml:space="preserve">MS 'C' Class (Heavy duty) </t>
    </r>
    <r>
      <rPr>
        <sz val="10"/>
        <rFont val="Arial"/>
        <family val="2"/>
      </rPr>
      <t xml:space="preserve">conforming to IS-1239 including </t>
    </r>
    <r>
      <rPr>
        <b/>
        <sz val="10"/>
        <rFont val="Arial"/>
        <family val="2"/>
      </rPr>
      <t>MS Butt Welded Fittings Threaded Fittings</t>
    </r>
    <r>
      <rPr>
        <sz val="10"/>
        <rFont val="Arial"/>
        <family val="2"/>
      </rPr>
      <t xml:space="preserve"> including all required accesories like elbows, tees, couplers, flange adaptors, reducers etc. with </t>
    </r>
    <r>
      <rPr>
        <b/>
        <sz val="10"/>
        <rFont val="Arial"/>
        <family val="2"/>
      </rPr>
      <t>welded/threaded jointing</t>
    </r>
    <r>
      <rPr>
        <sz val="10"/>
        <rFont val="Arial"/>
        <family val="2"/>
      </rPr>
      <t xml:space="preserve"> shall be used on the pipes, GI nuts bolts, washer including supporting/fixing the pipe on floor/wall/ceiling with Hangers &amp; Supports including nuts, washers, sleeves, clamps etc. complete as per specification. G.I. pipe sleeve of suitable higher size shall be provided wherever the pipes are crossing the walls/floors and sealing the sleeves with glass wool in between &amp; fire sealent compound at either end all as per Project Manager’s / Consultants requirements including cutting holes and chases in brick. RCC work and making good the same to original conditions complete in all respects (Sleeve/Core cutting &amp; Fire selant shall be paid seperately). All hangers, clamps, brackets etc. shall be of galvanized iron unless specified otherwire and then supply of the same shall also be included for rates under this head. All structural supports, Hangers, clamps etc. shall be inclusive with piping and shall be ETA Approved. Rates shall also include providing two coats of synthetic enamel paint of approved shade over a coat of primer. Prior to application of primer the surface should be cleaned for any dirt, rusts, rough substance etc. Including painting of  legends both direction arrow as per the approval of the Project Manager.  - </t>
    </r>
    <r>
      <rPr>
        <b/>
        <sz val="10"/>
        <rFont val="Arial"/>
        <family val="2"/>
      </rPr>
      <t>For Hydrant Vertical Riser, Landing Valve, Hose Reel, Terrace</t>
    </r>
  </si>
  <si>
    <t>https://drive.google.com/file/d/1KP-tdrdaRnH_hwCigme48znIBijZGB6l/view?usp=sharing</t>
  </si>
  <si>
    <t>Link for Fire Fighting Schematic drawing</t>
  </si>
  <si>
    <t>https://drive.google.com/file/d/1vOymHLeZxxCRFAXZ3OAfltiNRvnisv2u/view?usp=sharing</t>
  </si>
  <si>
    <t>Link for Fire Fighting &amp; Plumbing Floor Plan</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</si>
</sst>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
    <numFmt numFmtId="190" formatCode="0.000"/>
    <numFmt numFmtId="191" formatCode="0.0000"/>
    <numFmt numFmtId="192" formatCode="0.000000"/>
    <numFmt numFmtId="193" formatCode="0.00000"/>
    <numFmt numFmtId="194" formatCode="_(* #,##0_);_(* \(#,##0\);_(* &quot;-&quot;??_);_(@_)"/>
    <numFmt numFmtId="195" formatCode="0.00_)"/>
    <numFmt numFmtId="196" formatCode="_(* #,##0.0_);_(* \(#,##0.0\);_(* &quot;-&quot;??_);_(@_)"/>
    <numFmt numFmtId="197" formatCode="0_)"/>
    <numFmt numFmtId="198" formatCode="##\ ##\ ##\ ##\ ###.00"/>
    <numFmt numFmtId="199" formatCode="#\ ##\ ##\ ##\ ###.00"/>
    <numFmt numFmtId="200" formatCode="###\ ##\ ##\ ##\ ###.00"/>
    <numFmt numFmtId="201" formatCode="####\ ##\ ##\ ##\ ###.00"/>
    <numFmt numFmtId="202" formatCode="#####\ ##\ ##\ ##\ ###.00"/>
    <numFmt numFmtId="203" formatCode="0.0_)"/>
    <numFmt numFmtId="204" formatCode="General\ &quot;Nos.&quot;"/>
    <numFmt numFmtId="205" formatCode="0\ &quot;Nos.&quot;"/>
  </numFmts>
  <fonts count="74">
    <font>
      <sz val="10"/>
      <name val="Arial"/>
      <family val="2"/>
    </font>
    <font>
      <u val="single"/>
      <sz val="10"/>
      <color indexed="12"/>
      <name val="Arial"/>
      <family val="2"/>
    </font>
    <font>
      <u val="single"/>
      <sz val="10"/>
      <color indexed="36"/>
      <name val="Arial"/>
      <family val="2"/>
    </font>
    <font>
      <b/>
      <sz val="15"/>
      <color indexed="56"/>
      <name val="Calibri"/>
      <family val="2"/>
    </font>
    <font>
      <b/>
      <sz val="11"/>
      <color indexed="56"/>
      <name val="Calibri"/>
      <family val="2"/>
    </font>
    <font>
      <b/>
      <sz val="18"/>
      <color indexed="56"/>
      <name val="Cambria"/>
      <family val="2"/>
    </font>
    <font>
      <b/>
      <sz val="11"/>
      <color indexed="8"/>
      <name val="Calibri"/>
      <family val="2"/>
    </font>
    <font>
      <sz val="10"/>
      <name val="Courier"/>
      <family val="3"/>
    </font>
    <font>
      <b/>
      <sz val="10"/>
      <name val="Arial"/>
      <family val="2"/>
    </font>
    <font>
      <sz val="10"/>
      <color indexed="8"/>
      <name val="Arial"/>
      <family val="2"/>
    </font>
    <font>
      <b/>
      <sz val="10"/>
      <color indexed="8"/>
      <name val="Arial"/>
      <family val="2"/>
    </font>
    <font>
      <strike/>
      <sz val="10"/>
      <name val="Arial"/>
      <family val="2"/>
    </font>
    <font>
      <i/>
      <sz val="10"/>
      <name val="Arial"/>
      <family val="2"/>
    </font>
    <font>
      <b/>
      <i/>
      <u val="single"/>
      <sz val="10"/>
      <name val="Arial"/>
      <family val="2"/>
    </font>
    <font>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1"/>
      <name val="Calibri"/>
      <family val="2"/>
    </font>
    <font>
      <sz val="11"/>
      <color indexed="21"/>
      <name val="Calibri"/>
      <family val="2"/>
    </font>
    <font>
      <sz val="11"/>
      <color indexed="39"/>
      <name val="Calibri"/>
      <family val="2"/>
    </font>
    <font>
      <b/>
      <sz val="11"/>
      <color indexed="10"/>
      <name val="Calibri"/>
      <family val="2"/>
    </font>
    <font>
      <sz val="11"/>
      <name val="Calibri"/>
      <family val="2"/>
    </font>
    <font>
      <b/>
      <sz val="12"/>
      <color indexed="8"/>
      <name val="Calibri"/>
      <family val="2"/>
    </font>
    <font>
      <b/>
      <sz val="11"/>
      <color indexed="30"/>
      <name val="Calibri"/>
      <family val="2"/>
    </font>
    <font>
      <b/>
      <sz val="12"/>
      <color indexed="30"/>
      <name val="Calibri"/>
      <family val="2"/>
    </font>
    <font>
      <sz val="11"/>
      <color indexed="30"/>
      <name val="Calibri"/>
      <family val="2"/>
    </font>
    <font>
      <sz val="10"/>
      <color indexed="10"/>
      <name val="Arial"/>
      <family val="2"/>
    </font>
    <font>
      <i/>
      <sz val="10"/>
      <color indexed="8"/>
      <name val="Arial"/>
      <family val="2"/>
    </font>
    <font>
      <b/>
      <sz val="14"/>
      <color indexed="8"/>
      <name val="Calibri"/>
      <family val="2"/>
    </font>
    <font>
      <sz val="14"/>
      <color indexed="8"/>
      <name val="Calibri"/>
      <family val="2"/>
    </font>
    <font>
      <b/>
      <i/>
      <u val="single"/>
      <sz val="10"/>
      <color indexed="8"/>
      <name val="Arial"/>
      <family val="2"/>
    </font>
    <font>
      <b/>
      <sz val="16"/>
      <color indexed="8"/>
      <name val="Calibri"/>
      <family val="2"/>
    </font>
    <font>
      <b/>
      <sz val="12"/>
      <color indexed="9"/>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00B050"/>
      <name val="Calibri"/>
      <family val="2"/>
    </font>
    <font>
      <sz val="11"/>
      <color rgb="FF0000FF"/>
      <name val="Calibri"/>
      <family val="2"/>
    </font>
    <font>
      <b/>
      <sz val="11"/>
      <color rgb="FFFF0000"/>
      <name val="Calibri"/>
      <family val="2"/>
    </font>
    <font>
      <b/>
      <sz val="12"/>
      <color theme="1"/>
      <name val="Calibri"/>
      <family val="2"/>
    </font>
    <font>
      <b/>
      <sz val="11"/>
      <color rgb="FF0070C0"/>
      <name val="Calibri"/>
      <family val="2"/>
    </font>
    <font>
      <b/>
      <sz val="12"/>
      <color rgb="FF0070C0"/>
      <name val="Calibri"/>
      <family val="2"/>
    </font>
    <font>
      <sz val="11"/>
      <color rgb="FF0070C0"/>
      <name val="Calibri"/>
      <family val="2"/>
    </font>
    <font>
      <sz val="10"/>
      <color rgb="FFFF0000"/>
      <name val="Arial"/>
      <family val="2"/>
    </font>
    <font>
      <sz val="10"/>
      <color theme="1"/>
      <name val="Arial"/>
      <family val="2"/>
    </font>
    <font>
      <i/>
      <sz val="10"/>
      <color theme="1"/>
      <name val="Arial"/>
      <family val="2"/>
    </font>
    <font>
      <b/>
      <sz val="10"/>
      <color theme="1"/>
      <name val="Arial"/>
      <family val="2"/>
    </font>
    <font>
      <b/>
      <sz val="14"/>
      <color theme="1"/>
      <name val="Calibri"/>
      <family val="2"/>
    </font>
    <font>
      <sz val="14"/>
      <color theme="1"/>
      <name val="Calibri"/>
      <family val="2"/>
    </font>
    <font>
      <b/>
      <i/>
      <u val="single"/>
      <sz val="10"/>
      <color theme="1"/>
      <name val="Arial"/>
      <family val="2"/>
    </font>
    <font>
      <b/>
      <sz val="16"/>
      <color theme="1"/>
      <name val="Calibri"/>
      <family val="2"/>
    </font>
    <font>
      <b/>
      <sz val="12"/>
      <color theme="0"/>
      <name val="Calibri"/>
      <family val="2"/>
    </font>
    <font>
      <b/>
      <sz val="12"/>
      <color theme="1"/>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1" tint="0.1500000059604644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medium"/>
      <right style="hair"/>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medium"/>
      <right style="hair"/>
      <top style="medium"/>
      <bottom style="hair"/>
    </border>
    <border>
      <left style="hair"/>
      <right style="medium"/>
      <top style="hair"/>
      <bottom style="medium"/>
    </border>
    <border>
      <left style="hair"/>
      <right>
        <color indexed="63"/>
      </right>
      <top style="hair"/>
      <bottom style="hair"/>
    </border>
    <border>
      <left style="hair"/>
      <right>
        <color indexed="63"/>
      </right>
      <top style="hair"/>
      <bottom style="medium"/>
    </border>
    <border>
      <left>
        <color indexed="63"/>
      </left>
      <right style="hair"/>
      <top style="medium"/>
      <bottom style="hair"/>
    </border>
    <border>
      <left>
        <color indexed="63"/>
      </left>
      <right style="hair"/>
      <top>
        <color indexed="63"/>
      </top>
      <bottom style="medium"/>
    </border>
    <border>
      <left>
        <color indexed="63"/>
      </left>
      <right style="hair"/>
      <top style="hair"/>
      <bottom style="medium"/>
    </border>
    <border>
      <left>
        <color indexed="63"/>
      </left>
      <right style="medium"/>
      <top style="medium"/>
      <bottom style="hair"/>
    </border>
    <border>
      <left>
        <color indexed="63"/>
      </left>
      <right style="medium"/>
      <top style="hair"/>
      <bottom style="medium"/>
    </border>
    <border>
      <left>
        <color indexed="63"/>
      </left>
      <right>
        <color indexed="63"/>
      </right>
      <top style="medium"/>
      <bottom style="hair"/>
    </border>
    <border>
      <left style="hair"/>
      <right>
        <color indexed="63"/>
      </right>
      <top style="medium"/>
      <bottom style="hair"/>
    </border>
    <border>
      <left>
        <color indexed="63"/>
      </left>
      <right>
        <color indexed="63"/>
      </right>
      <top style="hair"/>
      <bottom style="hair"/>
    </border>
    <border>
      <left style="hair"/>
      <right>
        <color indexed="63"/>
      </right>
      <top>
        <color indexed="63"/>
      </top>
      <bottom>
        <color indexed="63"/>
      </bottom>
    </border>
    <border>
      <left>
        <color indexed="63"/>
      </left>
      <right>
        <color indexed="63"/>
      </right>
      <top style="hair"/>
      <bottom style="medium"/>
    </border>
    <border>
      <left style="hair"/>
      <right>
        <color indexed="63"/>
      </right>
      <top style="hair"/>
      <bottom>
        <color indexed="63"/>
      </bottom>
    </border>
    <border>
      <left style="thin"/>
      <right style="thin"/>
      <top style="thin"/>
      <bottom style="thin"/>
    </border>
    <border>
      <left style="hair">
        <color theme="5" tint="-0.4999699890613556"/>
      </left>
      <right style="hair">
        <color theme="5" tint="-0.4999699890613556"/>
      </right>
      <top style="hair">
        <color theme="5" tint="-0.4999699890613556"/>
      </top>
      <bottom style="hair">
        <color theme="5" tint="-0.4999699890613556"/>
      </bottom>
    </border>
    <border>
      <left style="hair"/>
      <right>
        <color indexed="63"/>
      </right>
      <top style="medium"/>
      <bottom>
        <color indexed="63"/>
      </botto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17" fillId="23" borderId="0" applyNumberFormat="0" applyBorder="0" applyAlignment="0" applyProtection="0"/>
    <xf numFmtId="0" fontId="47" fillId="24" borderId="1" applyNumberFormat="0" applyAlignment="0" applyProtection="0"/>
    <xf numFmtId="0" fontId="48"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6" borderId="0" applyNumberFormat="0" applyBorder="0" applyAlignment="0" applyProtection="0"/>
    <xf numFmtId="0" fontId="3" fillId="0" borderId="3" applyNumberFormat="0" applyFill="0" applyAlignment="0" applyProtection="0"/>
    <xf numFmtId="0" fontId="22"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1" fillId="27" borderId="1" applyNumberFormat="0" applyAlignment="0" applyProtection="0"/>
    <xf numFmtId="0" fontId="52" fillId="0" borderId="6" applyNumberFormat="0" applyFill="0" applyAlignment="0" applyProtection="0"/>
    <xf numFmtId="0" fontId="53" fillId="28" borderId="0" applyNumberFormat="0" applyBorder="0" applyAlignment="0" applyProtection="0"/>
    <xf numFmtId="0" fontId="0" fillId="0" borderId="0">
      <alignment/>
      <protection/>
    </xf>
    <xf numFmtId="0" fontId="0" fillId="0" borderId="0">
      <alignment/>
      <protection/>
    </xf>
    <xf numFmtId="195" fontId="7" fillId="0" borderId="0">
      <alignment/>
      <protection/>
    </xf>
    <xf numFmtId="0" fontId="0" fillId="29" borderId="7" applyNumberFormat="0" applyFont="0" applyAlignment="0" applyProtection="0"/>
    <xf numFmtId="0" fontId="54" fillId="2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75">
    <xf numFmtId="0" fontId="0" fillId="0" borderId="0" xfId="0" applyAlignment="1">
      <alignment/>
    </xf>
    <xf numFmtId="0" fontId="28" fillId="0" borderId="10" xfId="60" applyFont="1" applyBorder="1" applyAlignment="1">
      <alignment/>
      <protection/>
    </xf>
    <xf numFmtId="0" fontId="57" fillId="0" borderId="10" xfId="60" applyFont="1" applyBorder="1" applyAlignment="1">
      <alignment horizontal="center"/>
      <protection/>
    </xf>
    <xf numFmtId="0" fontId="57" fillId="0" borderId="11" xfId="60" applyFont="1" applyBorder="1" applyAlignment="1">
      <alignment horizontal="center"/>
      <protection/>
    </xf>
    <xf numFmtId="0" fontId="55" fillId="0" borderId="12" xfId="60" applyFont="1" applyBorder="1">
      <alignment/>
      <protection/>
    </xf>
    <xf numFmtId="0" fontId="55" fillId="0" borderId="13" xfId="60" applyFont="1" applyBorder="1" applyAlignment="1">
      <alignment horizontal="center"/>
      <protection/>
    </xf>
    <xf numFmtId="0" fontId="55" fillId="0" borderId="14" xfId="60" applyFont="1" applyBorder="1" applyAlignment="1">
      <alignment horizontal="center"/>
      <protection/>
    </xf>
    <xf numFmtId="0" fontId="55" fillId="0" borderId="15" xfId="60" applyFont="1" applyBorder="1">
      <alignment/>
      <protection/>
    </xf>
    <xf numFmtId="0" fontId="55" fillId="0" borderId="16" xfId="60" applyFont="1" applyBorder="1" applyAlignment="1">
      <alignment horizontal="center"/>
      <protection/>
    </xf>
    <xf numFmtId="0" fontId="55" fillId="0" borderId="17" xfId="60" applyFont="1" applyBorder="1">
      <alignment/>
      <protection/>
    </xf>
    <xf numFmtId="0" fontId="56" fillId="0" borderId="18" xfId="60" applyFont="1" applyBorder="1" applyAlignment="1">
      <alignment horizontal="right"/>
      <protection/>
    </xf>
    <xf numFmtId="0" fontId="56" fillId="0" borderId="18" xfId="60" applyFont="1" applyBorder="1" applyAlignment="1">
      <alignment horizontal="center"/>
      <protection/>
    </xf>
    <xf numFmtId="0" fontId="56" fillId="0" borderId="18" xfId="60" applyFont="1" applyBorder="1" applyAlignment="1">
      <alignment horizontal="center" wrapText="1"/>
      <protection/>
    </xf>
    <xf numFmtId="0" fontId="56" fillId="0" borderId="19" xfId="60" applyFont="1" applyBorder="1" applyAlignment="1">
      <alignment horizontal="center"/>
      <protection/>
    </xf>
    <xf numFmtId="0" fontId="58" fillId="0" borderId="13" xfId="60" applyFont="1" applyBorder="1">
      <alignment/>
      <protection/>
    </xf>
    <xf numFmtId="0" fontId="58" fillId="0" borderId="13" xfId="60" applyFont="1" applyBorder="1" applyAlignment="1">
      <alignment horizontal="center"/>
      <protection/>
    </xf>
    <xf numFmtId="0" fontId="55" fillId="0" borderId="12" xfId="60" applyFont="1" applyBorder="1" applyAlignment="1">
      <alignment horizontal="center"/>
      <protection/>
    </xf>
    <xf numFmtId="0" fontId="45" fillId="0" borderId="12" xfId="60" applyFont="1" applyBorder="1">
      <alignment/>
      <protection/>
    </xf>
    <xf numFmtId="0" fontId="56" fillId="0" borderId="13" xfId="60" applyFont="1" applyBorder="1" applyAlignment="1">
      <alignment horizontal="right"/>
      <protection/>
    </xf>
    <xf numFmtId="0" fontId="56" fillId="0" borderId="13" xfId="60" applyFont="1" applyBorder="1">
      <alignment/>
      <protection/>
    </xf>
    <xf numFmtId="0" fontId="59" fillId="0" borderId="13" xfId="60" applyFont="1" applyBorder="1">
      <alignment/>
      <protection/>
    </xf>
    <xf numFmtId="0" fontId="59" fillId="0" borderId="20" xfId="60" applyFont="1" applyBorder="1">
      <alignment/>
      <protection/>
    </xf>
    <xf numFmtId="0" fontId="56" fillId="0" borderId="20" xfId="60" applyFont="1" applyBorder="1">
      <alignment/>
      <protection/>
    </xf>
    <xf numFmtId="0" fontId="45" fillId="0" borderId="17" xfId="60" applyFont="1" applyBorder="1">
      <alignment/>
      <protection/>
    </xf>
    <xf numFmtId="0" fontId="56" fillId="0" borderId="21" xfId="60" applyFont="1" applyBorder="1" applyAlignment="1">
      <alignment horizontal="right"/>
      <protection/>
    </xf>
    <xf numFmtId="0" fontId="56" fillId="0" borderId="21" xfId="60" applyFont="1" applyBorder="1" applyAlignment="1">
      <alignment horizontal="left"/>
      <protection/>
    </xf>
    <xf numFmtId="0" fontId="56" fillId="0" borderId="21" xfId="60" applyFont="1" applyBorder="1">
      <alignment/>
      <protection/>
    </xf>
    <xf numFmtId="0" fontId="56" fillId="0" borderId="22" xfId="60" applyFont="1" applyBorder="1">
      <alignment/>
      <protection/>
    </xf>
    <xf numFmtId="0" fontId="45" fillId="0" borderId="0" xfId="60" applyFont="1" applyBorder="1">
      <alignment/>
      <protection/>
    </xf>
    <xf numFmtId="0" fontId="56" fillId="0" borderId="13" xfId="60" applyFont="1" applyBorder="1" applyAlignment="1">
      <alignment horizontal="center"/>
      <protection/>
    </xf>
    <xf numFmtId="0" fontId="32" fillId="0" borderId="13" xfId="60" applyFont="1" applyBorder="1">
      <alignment/>
      <protection/>
    </xf>
    <xf numFmtId="0" fontId="32" fillId="0" borderId="13" xfId="60" applyFont="1" applyBorder="1" applyAlignment="1">
      <alignment horizontal="center"/>
      <protection/>
    </xf>
    <xf numFmtId="0" fontId="32" fillId="0" borderId="14" xfId="60" applyFont="1" applyBorder="1" applyAlignment="1">
      <alignment horizontal="center"/>
      <protection/>
    </xf>
    <xf numFmtId="0" fontId="60" fillId="0" borderId="0" xfId="60" applyFont="1" applyBorder="1">
      <alignment/>
      <protection/>
    </xf>
    <xf numFmtId="0" fontId="60" fillId="0" borderId="0" xfId="60" applyFont="1" applyBorder="1" applyAlignment="1">
      <alignment horizontal="right"/>
      <protection/>
    </xf>
    <xf numFmtId="0" fontId="61" fillId="30" borderId="23" xfId="60" applyFont="1" applyFill="1" applyBorder="1" applyAlignment="1">
      <alignment horizontal="center"/>
      <protection/>
    </xf>
    <xf numFmtId="0" fontId="62" fillId="30" borderId="10" xfId="60" applyFont="1" applyFill="1" applyBorder="1" applyAlignment="1">
      <alignment horizontal="center"/>
      <protection/>
    </xf>
    <xf numFmtId="0" fontId="63" fillId="30" borderId="15" xfId="60" applyFont="1" applyFill="1" applyBorder="1">
      <alignment/>
      <protection/>
    </xf>
    <xf numFmtId="0" fontId="62" fillId="30" borderId="16" xfId="60" applyFont="1" applyFill="1" applyBorder="1" applyAlignment="1">
      <alignment horizontal="right"/>
      <protection/>
    </xf>
    <xf numFmtId="0" fontId="63" fillId="30" borderId="16" xfId="60" applyFont="1" applyFill="1" applyBorder="1">
      <alignment/>
      <protection/>
    </xf>
    <xf numFmtId="0" fontId="63" fillId="30" borderId="24" xfId="60" applyFont="1" applyFill="1" applyBorder="1">
      <alignment/>
      <protection/>
    </xf>
    <xf numFmtId="0" fontId="32" fillId="31" borderId="13" xfId="60" applyFont="1" applyFill="1" applyBorder="1" applyAlignment="1">
      <alignment horizontal="left"/>
      <protection/>
    </xf>
    <xf numFmtId="0" fontId="32" fillId="31" borderId="13" xfId="60" applyFont="1" applyFill="1" applyBorder="1" applyAlignment="1">
      <alignment horizontal="right"/>
      <protection/>
    </xf>
    <xf numFmtId="0" fontId="45" fillId="31" borderId="13" xfId="60" applyFont="1" applyFill="1" applyBorder="1">
      <alignment/>
      <protection/>
    </xf>
    <xf numFmtId="0" fontId="32" fillId="31" borderId="13" xfId="60" applyFont="1" applyFill="1" applyBorder="1">
      <alignment/>
      <protection/>
    </xf>
    <xf numFmtId="0" fontId="32" fillId="31" borderId="13" xfId="60" applyFont="1" applyFill="1" applyBorder="1" applyAlignment="1">
      <alignment horizontal="center"/>
      <protection/>
    </xf>
    <xf numFmtId="0" fontId="0" fillId="31" borderId="0" xfId="0" applyFill="1" applyAlignment="1">
      <alignment/>
    </xf>
    <xf numFmtId="0" fontId="28" fillId="31" borderId="13" xfId="60" applyFont="1" applyFill="1" applyBorder="1" applyAlignment="1">
      <alignment horizontal="center"/>
      <protection/>
    </xf>
    <xf numFmtId="0" fontId="55" fillId="31" borderId="13" xfId="60" applyFont="1" applyFill="1" applyBorder="1" applyAlignment="1">
      <alignment horizontal="center"/>
      <protection/>
    </xf>
    <xf numFmtId="0" fontId="55" fillId="31" borderId="16" xfId="60" applyFont="1" applyFill="1" applyBorder="1" applyAlignment="1">
      <alignment horizontal="center"/>
      <protection/>
    </xf>
    <xf numFmtId="0" fontId="55" fillId="31" borderId="21" xfId="60" applyFont="1" applyFill="1" applyBorder="1" applyAlignment="1">
      <alignment horizontal="center"/>
      <protection/>
    </xf>
    <xf numFmtId="0" fontId="45" fillId="31" borderId="21" xfId="60" applyFont="1" applyFill="1" applyBorder="1">
      <alignment/>
      <protection/>
    </xf>
    <xf numFmtId="0" fontId="60" fillId="31" borderId="0" xfId="60" applyFont="1" applyFill="1" applyBorder="1">
      <alignment/>
      <protection/>
    </xf>
    <xf numFmtId="0" fontId="55" fillId="31" borderId="25" xfId="60" applyFont="1" applyFill="1" applyBorder="1" applyAlignment="1">
      <alignment horizontal="center"/>
      <protection/>
    </xf>
    <xf numFmtId="0" fontId="55" fillId="31" borderId="26" xfId="60" applyFont="1" applyFill="1" applyBorder="1" applyAlignment="1">
      <alignment horizontal="center"/>
      <protection/>
    </xf>
    <xf numFmtId="0" fontId="32" fillId="0" borderId="0" xfId="60" applyFont="1" applyBorder="1">
      <alignment/>
      <protection/>
    </xf>
    <xf numFmtId="0" fontId="6" fillId="0" borderId="16" xfId="60" applyFont="1" applyBorder="1" applyAlignment="1">
      <alignment wrapText="1"/>
      <protection/>
    </xf>
    <xf numFmtId="0" fontId="32" fillId="31" borderId="18" xfId="60" applyFont="1" applyFill="1" applyBorder="1" applyAlignment="1">
      <alignment horizontal="center"/>
      <protection/>
    </xf>
    <xf numFmtId="0" fontId="62" fillId="30" borderId="16" xfId="60" applyFont="1" applyFill="1" applyBorder="1" applyAlignment="1">
      <alignment horizontal="center"/>
      <protection/>
    </xf>
    <xf numFmtId="0" fontId="62" fillId="30" borderId="11" xfId="60" applyFont="1" applyFill="1" applyBorder="1" applyAlignment="1">
      <alignment horizontal="center"/>
      <protection/>
    </xf>
    <xf numFmtId="0" fontId="62" fillId="30" borderId="27" xfId="60" applyFont="1" applyFill="1" applyBorder="1" applyAlignment="1">
      <alignment horizontal="left"/>
      <protection/>
    </xf>
    <xf numFmtId="0" fontId="62" fillId="30" borderId="28" xfId="60" applyFont="1" applyFill="1" applyBorder="1" applyAlignment="1">
      <alignment horizontal="right"/>
      <protection/>
    </xf>
    <xf numFmtId="0" fontId="62" fillId="30" borderId="27" xfId="60" applyFont="1" applyFill="1" applyBorder="1" applyAlignment="1">
      <alignment horizontal="center"/>
      <protection/>
    </xf>
    <xf numFmtId="0" fontId="62" fillId="30" borderId="29" xfId="60" applyFont="1" applyFill="1" applyBorder="1" applyAlignment="1">
      <alignment horizontal="right"/>
      <protection/>
    </xf>
    <xf numFmtId="0" fontId="6" fillId="0" borderId="10" xfId="60" applyFont="1" applyBorder="1" applyAlignment="1">
      <alignment horizontal="center"/>
      <protection/>
    </xf>
    <xf numFmtId="0" fontId="6" fillId="0" borderId="30" xfId="60" applyFont="1" applyBorder="1" applyAlignment="1">
      <alignment horizontal="center"/>
      <protection/>
    </xf>
    <xf numFmtId="0" fontId="62" fillId="30" borderId="31" xfId="60" applyFont="1" applyFill="1" applyBorder="1" applyAlignment="1">
      <alignment horizontal="right"/>
      <protection/>
    </xf>
    <xf numFmtId="0" fontId="6" fillId="0" borderId="31" xfId="60" applyFont="1" applyBorder="1" applyAlignment="1">
      <alignment wrapText="1"/>
      <protection/>
    </xf>
    <xf numFmtId="0" fontId="58" fillId="0" borderId="14" xfId="60" applyFont="1" applyBorder="1">
      <alignment/>
      <protection/>
    </xf>
    <xf numFmtId="0" fontId="32" fillId="0" borderId="14" xfId="60" applyFont="1" applyBorder="1">
      <alignment/>
      <protection/>
    </xf>
    <xf numFmtId="0" fontId="56" fillId="0" borderId="14" xfId="60" applyFont="1" applyBorder="1">
      <alignment/>
      <protection/>
    </xf>
    <xf numFmtId="0" fontId="6" fillId="0" borderId="32" xfId="60" applyFont="1" applyBorder="1" applyAlignment="1">
      <alignment horizontal="center"/>
      <protection/>
    </xf>
    <xf numFmtId="0" fontId="57" fillId="0" borderId="33" xfId="60" applyFont="1" applyBorder="1" applyAlignment="1">
      <alignment horizontal="center"/>
      <protection/>
    </xf>
    <xf numFmtId="0" fontId="55" fillId="0" borderId="34" xfId="60" applyFont="1" applyBorder="1" applyAlignment="1">
      <alignment horizontal="center" wrapText="1"/>
      <protection/>
    </xf>
    <xf numFmtId="0" fontId="56" fillId="0" borderId="35" xfId="60" applyFont="1" applyBorder="1" applyAlignment="1">
      <alignment horizontal="center"/>
      <protection/>
    </xf>
    <xf numFmtId="0" fontId="63" fillId="30" borderId="26" xfId="60" applyFont="1" applyFill="1" applyBorder="1">
      <alignment/>
      <protection/>
    </xf>
    <xf numFmtId="0" fontId="6" fillId="0" borderId="36" xfId="60" applyFont="1" applyBorder="1" applyAlignment="1">
      <alignment wrapText="1"/>
      <protection/>
    </xf>
    <xf numFmtId="0" fontId="58" fillId="0" borderId="34" xfId="60" applyFont="1" applyBorder="1">
      <alignment/>
      <protection/>
    </xf>
    <xf numFmtId="0" fontId="32" fillId="0" borderId="34" xfId="60" applyFont="1" applyBorder="1" applyAlignment="1">
      <alignment horizontal="center"/>
      <protection/>
    </xf>
    <xf numFmtId="0" fontId="32" fillId="0" borderId="34" xfId="60" applyFont="1" applyBorder="1">
      <alignment/>
      <protection/>
    </xf>
    <xf numFmtId="0" fontId="62" fillId="30" borderId="36" xfId="60" applyFont="1" applyFill="1" applyBorder="1" applyAlignment="1">
      <alignment horizontal="right"/>
      <protection/>
    </xf>
    <xf numFmtId="0" fontId="56" fillId="0" borderId="34" xfId="60" applyFont="1" applyBorder="1">
      <alignment/>
      <protection/>
    </xf>
    <xf numFmtId="0" fontId="59" fillId="0" borderId="25" xfId="60" applyFont="1" applyBorder="1">
      <alignment/>
      <protection/>
    </xf>
    <xf numFmtId="0" fontId="56" fillId="0" borderId="37" xfId="60" applyFont="1" applyBorder="1">
      <alignment/>
      <protection/>
    </xf>
    <xf numFmtId="0" fontId="56" fillId="31" borderId="13" xfId="60" applyFont="1" applyFill="1" applyBorder="1" applyAlignment="1">
      <alignment horizontal="left"/>
      <protection/>
    </xf>
    <xf numFmtId="0" fontId="56" fillId="0" borderId="34" xfId="60" applyFont="1" applyBorder="1" applyAlignment="1">
      <alignment horizontal="center"/>
      <protection/>
    </xf>
    <xf numFmtId="0" fontId="56" fillId="0" borderId="14" xfId="60" applyFont="1" applyBorder="1" applyAlignment="1">
      <alignment horizontal="center"/>
      <protection/>
    </xf>
    <xf numFmtId="0" fontId="56" fillId="31" borderId="13" xfId="60" applyFont="1" applyFill="1" applyBorder="1">
      <alignment/>
      <protection/>
    </xf>
    <xf numFmtId="0" fontId="56" fillId="31" borderId="13" xfId="60" applyFont="1" applyFill="1" applyBorder="1" applyAlignment="1">
      <alignment horizontal="right"/>
      <protection/>
    </xf>
    <xf numFmtId="0" fontId="45" fillId="31" borderId="13" xfId="60" applyFont="1" applyFill="1" applyBorder="1" applyAlignment="1">
      <alignment horizontal="center"/>
      <protection/>
    </xf>
    <xf numFmtId="0" fontId="0" fillId="0" borderId="0" xfId="0" applyFont="1" applyBorder="1" applyAlignment="1">
      <alignment horizontal="center"/>
    </xf>
    <xf numFmtId="0" fontId="55" fillId="0" borderId="13" xfId="60" applyFont="1" applyBorder="1" applyAlignment="1">
      <alignment horizontal="center" wrapText="1"/>
      <protection/>
    </xf>
    <xf numFmtId="0" fontId="55" fillId="0" borderId="13" xfId="60" applyFont="1" applyBorder="1">
      <alignment/>
      <protection/>
    </xf>
    <xf numFmtId="0" fontId="55" fillId="0" borderId="14" xfId="60" applyFont="1" applyBorder="1" applyAlignment="1">
      <alignment horizontal="center" wrapText="1"/>
      <protection/>
    </xf>
    <xf numFmtId="0" fontId="8" fillId="0" borderId="0" xfId="0" applyFont="1" applyAlignment="1">
      <alignment/>
    </xf>
    <xf numFmtId="0" fontId="55" fillId="0" borderId="16" xfId="60" applyFont="1" applyBorder="1" applyAlignment="1">
      <alignment horizontal="right"/>
      <protection/>
    </xf>
    <xf numFmtId="0" fontId="55" fillId="0" borderId="16" xfId="60" applyFont="1" applyBorder="1">
      <alignment/>
      <protection/>
    </xf>
    <xf numFmtId="0" fontId="55" fillId="0" borderId="16" xfId="60" applyFont="1" applyBorder="1" applyAlignment="1">
      <alignment horizontal="center" wrapText="1"/>
      <protection/>
    </xf>
    <xf numFmtId="0" fontId="55" fillId="0" borderId="26" xfId="60" applyFont="1" applyBorder="1" applyAlignment="1">
      <alignment horizontal="center"/>
      <protection/>
    </xf>
    <xf numFmtId="0" fontId="55" fillId="0" borderId="24" xfId="60" applyFont="1" applyBorder="1" applyAlignment="1">
      <alignment horizontal="center"/>
      <protection/>
    </xf>
    <xf numFmtId="0" fontId="55" fillId="0" borderId="13" xfId="60" applyFont="1" applyBorder="1" applyAlignment="1">
      <alignment horizontal="center" wrapText="1"/>
      <protection/>
    </xf>
    <xf numFmtId="0" fontId="59" fillId="31" borderId="13" xfId="60" applyFont="1" applyFill="1" applyBorder="1" applyAlignment="1">
      <alignment horizontal="center"/>
      <protection/>
    </xf>
    <xf numFmtId="0" fontId="56" fillId="0" borderId="13" xfId="60" applyFont="1" applyBorder="1" applyAlignment="1">
      <alignment horizontal="left"/>
      <protection/>
    </xf>
    <xf numFmtId="0" fontId="59" fillId="0" borderId="34" xfId="60" applyFont="1" applyBorder="1">
      <alignment/>
      <protection/>
    </xf>
    <xf numFmtId="0" fontId="59" fillId="0" borderId="14" xfId="60" applyFont="1" applyBorder="1" applyAlignment="1">
      <alignment/>
      <protection/>
    </xf>
    <xf numFmtId="0" fontId="56" fillId="31" borderId="13" xfId="60" applyFont="1" applyFill="1" applyBorder="1" applyAlignment="1">
      <alignment horizontal="center"/>
      <protection/>
    </xf>
    <xf numFmtId="0" fontId="56" fillId="31" borderId="18" xfId="60" applyFont="1" applyFill="1" applyBorder="1" applyAlignment="1">
      <alignment horizontal="center"/>
      <protection/>
    </xf>
    <xf numFmtId="0" fontId="59" fillId="0" borderId="12" xfId="60" applyFont="1" applyBorder="1" applyAlignment="1">
      <alignment horizontal="center"/>
      <protection/>
    </xf>
    <xf numFmtId="0" fontId="64" fillId="0" borderId="0" xfId="0" applyFont="1" applyAlignment="1">
      <alignment/>
    </xf>
    <xf numFmtId="204" fontId="45" fillId="31" borderId="13" xfId="60" applyNumberFormat="1" applyFont="1" applyFill="1" applyBorder="1" applyAlignment="1">
      <alignment horizontal="center"/>
      <protection/>
    </xf>
    <xf numFmtId="1" fontId="56" fillId="31" borderId="13" xfId="60" applyNumberFormat="1" applyFont="1" applyFill="1" applyBorder="1" applyAlignment="1">
      <alignment horizontal="left"/>
      <protection/>
    </xf>
    <xf numFmtId="0" fontId="55" fillId="0" borderId="13" xfId="60" applyFont="1" applyFill="1" applyBorder="1" applyAlignment="1">
      <alignment horizontal="center" wrapText="1"/>
      <protection/>
    </xf>
    <xf numFmtId="0" fontId="45" fillId="0" borderId="0" xfId="0" applyFont="1" applyFill="1" applyBorder="1" applyAlignment="1">
      <alignment wrapText="1"/>
    </xf>
    <xf numFmtId="0" fontId="65" fillId="32" borderId="0" xfId="0" applyFont="1" applyFill="1" applyAlignment="1">
      <alignment wrapText="1"/>
    </xf>
    <xf numFmtId="0" fontId="65" fillId="0" borderId="38" xfId="0" applyFont="1" applyBorder="1" applyAlignment="1">
      <alignment horizontal="center" vertical="top" wrapText="1"/>
    </xf>
    <xf numFmtId="0" fontId="65" fillId="0" borderId="38" xfId="0" applyFont="1" applyBorder="1" applyAlignment="1">
      <alignment horizontal="justify" vertical="top" wrapText="1"/>
    </xf>
    <xf numFmtId="0" fontId="65" fillId="0" borderId="38" xfId="0" applyFont="1" applyBorder="1" applyAlignment="1">
      <alignment horizontal="center" wrapText="1"/>
    </xf>
    <xf numFmtId="1" fontId="65" fillId="0" borderId="38" xfId="0" applyNumberFormat="1" applyFont="1" applyBorder="1" applyAlignment="1">
      <alignment horizontal="center" wrapText="1"/>
    </xf>
    <xf numFmtId="194" fontId="65" fillId="0" borderId="38" xfId="44" applyNumberFormat="1" applyFont="1" applyFill="1" applyBorder="1" applyAlignment="1">
      <alignment horizontal="center" wrapText="1"/>
    </xf>
    <xf numFmtId="0" fontId="65" fillId="0" borderId="0" xfId="0" applyFont="1" applyAlignment="1">
      <alignment wrapText="1"/>
    </xf>
    <xf numFmtId="0" fontId="66" fillId="0" borderId="38" xfId="0" applyFont="1" applyBorder="1" applyAlignment="1">
      <alignment horizontal="justify" vertical="top" wrapText="1"/>
    </xf>
    <xf numFmtId="188" fontId="65" fillId="0" borderId="38" xfId="0" applyNumberFormat="1" applyFont="1" applyBorder="1" applyAlignment="1">
      <alignment horizontal="center" vertical="top" wrapText="1"/>
    </xf>
    <xf numFmtId="0" fontId="65" fillId="0" borderId="0" xfId="0" applyFont="1" applyAlignment="1">
      <alignment/>
    </xf>
    <xf numFmtId="0" fontId="67" fillId="0" borderId="38" xfId="0" applyFont="1" applyBorder="1" applyAlignment="1">
      <alignment horizontal="justify" vertical="top" wrapText="1"/>
    </xf>
    <xf numFmtId="0" fontId="65" fillId="0" borderId="38" xfId="0" applyFont="1" applyBorder="1" applyAlignment="1">
      <alignment horizontal="justify" vertical="top"/>
    </xf>
    <xf numFmtId="1" fontId="65" fillId="0" borderId="38" xfId="44" applyNumberFormat="1" applyFont="1" applyFill="1" applyBorder="1" applyAlignment="1">
      <alignment horizontal="center" wrapText="1"/>
    </xf>
    <xf numFmtId="0" fontId="65" fillId="0" borderId="38" xfId="0" applyFont="1" applyBorder="1" applyAlignment="1">
      <alignment horizontal="center"/>
    </xf>
    <xf numFmtId="1" fontId="65" fillId="0" borderId="38" xfId="0" applyNumberFormat="1" applyFont="1" applyBorder="1" applyAlignment="1">
      <alignment horizontal="center" vertical="top" wrapText="1"/>
    </xf>
    <xf numFmtId="3" fontId="67" fillId="33" borderId="38" xfId="0" applyNumberFormat="1" applyFont="1" applyFill="1" applyBorder="1" applyAlignment="1">
      <alignment horizontal="right" wrapText="1"/>
    </xf>
    <xf numFmtId="194" fontId="67" fillId="33" borderId="38" xfId="42" applyNumberFormat="1" applyFont="1" applyFill="1" applyBorder="1" applyAlignment="1">
      <alignment horizontal="right" wrapText="1"/>
    </xf>
    <xf numFmtId="0" fontId="67" fillId="32" borderId="0" xfId="0" applyFont="1" applyFill="1" applyAlignment="1">
      <alignment wrapText="1"/>
    </xf>
    <xf numFmtId="194" fontId="65" fillId="0" borderId="38" xfId="44" applyNumberFormat="1" applyFont="1" applyFill="1" applyBorder="1" applyAlignment="1">
      <alignment wrapText="1"/>
    </xf>
    <xf numFmtId="0" fontId="67" fillId="0" borderId="0" xfId="0" applyFont="1" applyAlignment="1">
      <alignment wrapText="1"/>
    </xf>
    <xf numFmtId="0" fontId="67" fillId="33" borderId="38" xfId="0" applyFont="1" applyFill="1" applyBorder="1" applyAlignment="1">
      <alignment horizontal="center" vertical="center" wrapText="1"/>
    </xf>
    <xf numFmtId="0" fontId="67" fillId="33" borderId="38" xfId="0" applyFont="1" applyFill="1" applyBorder="1" applyAlignment="1">
      <alignment horizontal="justify" vertical="center" wrapText="1"/>
    </xf>
    <xf numFmtId="1" fontId="67" fillId="33" borderId="38" xfId="0" applyNumberFormat="1" applyFont="1" applyFill="1" applyBorder="1" applyAlignment="1">
      <alignment horizontal="center" vertical="center" wrapText="1"/>
    </xf>
    <xf numFmtId="194" fontId="67" fillId="33" borderId="38" xfId="44" applyNumberFormat="1" applyFont="1" applyFill="1" applyBorder="1" applyAlignment="1">
      <alignment horizontal="center" vertical="center" wrapText="1"/>
    </xf>
    <xf numFmtId="194" fontId="67" fillId="33" borderId="38" xfId="44" applyNumberFormat="1" applyFont="1" applyFill="1" applyBorder="1" applyAlignment="1">
      <alignment vertical="center" wrapText="1"/>
    </xf>
    <xf numFmtId="0" fontId="67" fillId="33" borderId="0" xfId="0" applyFont="1" applyFill="1" applyAlignment="1">
      <alignment vertical="center" wrapText="1"/>
    </xf>
    <xf numFmtId="194" fontId="65" fillId="0" borderId="38" xfId="44" applyNumberFormat="1" applyFont="1" applyBorder="1" applyAlignment="1">
      <alignment horizontal="center" wrapText="1"/>
    </xf>
    <xf numFmtId="1" fontId="67" fillId="33" borderId="38" xfId="44" applyNumberFormat="1" applyFont="1" applyFill="1" applyBorder="1" applyAlignment="1">
      <alignment wrapText="1"/>
    </xf>
    <xf numFmtId="194" fontId="67" fillId="33" borderId="38" xfId="44" applyNumberFormat="1" applyFont="1" applyFill="1" applyBorder="1" applyAlignment="1">
      <alignment wrapText="1"/>
    </xf>
    <xf numFmtId="0" fontId="45" fillId="0" borderId="0" xfId="0" applyFont="1" applyFill="1" applyBorder="1" applyAlignment="1">
      <alignment horizontal="center" vertical="top" wrapText="1"/>
    </xf>
    <xf numFmtId="0" fontId="45" fillId="0" borderId="0" xfId="0" applyFont="1" applyFill="1" applyBorder="1" applyAlignment="1">
      <alignment horizontal="justify" vertical="top" wrapText="1"/>
    </xf>
    <xf numFmtId="0" fontId="45" fillId="0" borderId="0" xfId="0" applyFont="1" applyFill="1" applyBorder="1" applyAlignment="1">
      <alignment horizontal="center" wrapText="1"/>
    </xf>
    <xf numFmtId="194" fontId="45" fillId="0" borderId="0" xfId="42" applyNumberFormat="1" applyFont="1" applyFill="1" applyBorder="1" applyAlignment="1">
      <alignment horizontal="center" wrapText="1"/>
    </xf>
    <xf numFmtId="0" fontId="67" fillId="34" borderId="38" xfId="0" applyFont="1" applyFill="1" applyBorder="1" applyAlignment="1">
      <alignment horizontal="center" wrapText="1"/>
    </xf>
    <xf numFmtId="1" fontId="65" fillId="34" borderId="38" xfId="44" applyNumberFormat="1" applyFont="1" applyFill="1" applyBorder="1" applyAlignment="1">
      <alignment horizontal="center" wrapText="1"/>
    </xf>
    <xf numFmtId="194" fontId="65" fillId="34" borderId="38" xfId="44" applyNumberFormat="1" applyFont="1" applyFill="1" applyBorder="1" applyAlignment="1">
      <alignment horizontal="center" wrapText="1"/>
    </xf>
    <xf numFmtId="194" fontId="67" fillId="34" borderId="38" xfId="44" applyNumberFormat="1" applyFont="1" applyFill="1" applyBorder="1" applyAlignment="1">
      <alignment wrapText="1"/>
    </xf>
    <xf numFmtId="194" fontId="45" fillId="0" borderId="0" xfId="42" applyNumberFormat="1" applyFont="1" applyFill="1" applyBorder="1" applyAlignment="1">
      <alignment horizontal="justify" vertical="top" wrapText="1"/>
    </xf>
    <xf numFmtId="0" fontId="55" fillId="0" borderId="0" xfId="0" applyFont="1" applyFill="1" applyBorder="1" applyAlignment="1">
      <alignment horizontal="center" vertical="top" wrapText="1"/>
    </xf>
    <xf numFmtId="0" fontId="45" fillId="0" borderId="0" xfId="0" applyFont="1" applyFill="1" applyBorder="1" applyAlignment="1">
      <alignment horizontal="right" vertical="top" wrapText="1"/>
    </xf>
    <xf numFmtId="0" fontId="55" fillId="0" borderId="0" xfId="0" applyFont="1" applyFill="1" applyBorder="1" applyAlignment="1">
      <alignment horizontal="center" wrapText="1"/>
    </xf>
    <xf numFmtId="194" fontId="55" fillId="0" borderId="0" xfId="42" applyNumberFormat="1" applyFont="1" applyFill="1" applyBorder="1" applyAlignment="1">
      <alignment horizontal="center" wrapText="1"/>
    </xf>
    <xf numFmtId="0" fontId="68" fillId="34" borderId="38" xfId="0" applyFont="1" applyFill="1" applyBorder="1" applyAlignment="1" applyProtection="1">
      <alignment horizontal="center" vertical="top" wrapText="1"/>
      <protection locked="0"/>
    </xf>
    <xf numFmtId="0" fontId="68" fillId="34" borderId="38" xfId="0" applyFont="1" applyFill="1" applyBorder="1" applyAlignment="1" applyProtection="1">
      <alignment horizontal="justify" vertical="top"/>
      <protection locked="0"/>
    </xf>
    <xf numFmtId="0" fontId="45" fillId="0" borderId="0" xfId="0" applyFont="1" applyFill="1" applyBorder="1" applyAlignment="1">
      <alignment vertical="center" wrapText="1"/>
    </xf>
    <xf numFmtId="0" fontId="68" fillId="0" borderId="38" xfId="0" applyFont="1" applyFill="1" applyBorder="1" applyAlignment="1" applyProtection="1">
      <alignment horizontal="center" vertical="top"/>
      <protection locked="0"/>
    </xf>
    <xf numFmtId="0" fontId="68" fillId="0" borderId="38" xfId="0" applyFont="1" applyFill="1" applyBorder="1" applyAlignment="1" applyProtection="1">
      <alignment horizontal="justify" vertical="top"/>
      <protection locked="0"/>
    </xf>
    <xf numFmtId="188" fontId="69" fillId="0" borderId="38" xfId="0" applyNumberFormat="1" applyFont="1" applyBorder="1" applyAlignment="1">
      <alignment horizontal="center" vertical="top" wrapText="1"/>
    </xf>
    <xf numFmtId="195" fontId="69" fillId="0" borderId="38" xfId="0" applyNumberFormat="1" applyFont="1" applyBorder="1" applyAlignment="1">
      <alignment horizontal="justify" vertical="top" wrapText="1"/>
    </xf>
    <xf numFmtId="1" fontId="69" fillId="0" borderId="38" xfId="0" applyNumberFormat="1" applyFont="1" applyBorder="1" applyAlignment="1">
      <alignment horizontal="center" vertical="top" wrapText="1"/>
    </xf>
    <xf numFmtId="0" fontId="69" fillId="0" borderId="38" xfId="0" applyFont="1" applyBorder="1" applyAlignment="1">
      <alignment horizontal="justify" vertical="top" wrapText="1"/>
    </xf>
    <xf numFmtId="188" fontId="69" fillId="0" borderId="38" xfId="0" applyNumberFormat="1" applyFont="1" applyBorder="1" applyAlignment="1">
      <alignment horizontal="left" vertical="top" wrapText="1"/>
    </xf>
    <xf numFmtId="0" fontId="68" fillId="33" borderId="38" xfId="0" applyFont="1" applyFill="1" applyBorder="1" applyAlignment="1" applyProtection="1">
      <alignment horizontal="center"/>
      <protection locked="0"/>
    </xf>
    <xf numFmtId="0" fontId="68" fillId="33" borderId="38" xfId="0" applyFont="1" applyFill="1" applyBorder="1" applyAlignment="1" applyProtection="1">
      <alignment horizontal="justify"/>
      <protection locked="0"/>
    </xf>
    <xf numFmtId="0" fontId="0" fillId="0" borderId="38" xfId="0" applyFont="1" applyFill="1" applyBorder="1" applyAlignment="1">
      <alignment horizontal="justify" vertical="top" wrapText="1"/>
    </xf>
    <xf numFmtId="0" fontId="8" fillId="0" borderId="38" xfId="0" applyFont="1" applyFill="1" applyBorder="1" applyAlignment="1">
      <alignment horizontal="justify" vertical="top" wrapText="1"/>
    </xf>
    <xf numFmtId="1" fontId="0" fillId="0" borderId="38" xfId="0" applyNumberFormat="1" applyFont="1" applyFill="1" applyBorder="1" applyAlignment="1">
      <alignment horizontal="center" vertical="top" wrapText="1"/>
    </xf>
    <xf numFmtId="0" fontId="0" fillId="0" borderId="38" xfId="0" applyFont="1" applyFill="1" applyBorder="1" applyAlignment="1">
      <alignment horizontal="center" wrapText="1"/>
    </xf>
    <xf numFmtId="1" fontId="0" fillId="0" borderId="38" xfId="44" applyNumberFormat="1" applyFont="1" applyFill="1" applyBorder="1" applyAlignment="1">
      <alignment horizontal="center" wrapText="1"/>
    </xf>
    <xf numFmtId="194" fontId="0" fillId="0" borderId="38" xfId="44" applyNumberFormat="1" applyFont="1" applyFill="1" applyBorder="1" applyAlignment="1">
      <alignment horizontal="center" wrapText="1"/>
    </xf>
    <xf numFmtId="0" fontId="0" fillId="0" borderId="0" xfId="0" applyFont="1" applyFill="1" applyBorder="1" applyAlignment="1">
      <alignment/>
    </xf>
    <xf numFmtId="188" fontId="0" fillId="0" borderId="38" xfId="0" applyNumberFormat="1" applyFont="1" applyFill="1" applyBorder="1" applyAlignment="1">
      <alignment horizontal="center" vertical="top" wrapText="1"/>
    </xf>
    <xf numFmtId="0" fontId="11" fillId="0" borderId="38"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Fill="1" applyBorder="1" applyAlignment="1">
      <alignment wrapText="1"/>
    </xf>
    <xf numFmtId="194" fontId="0" fillId="0" borderId="38" xfId="44" applyNumberFormat="1" applyFont="1" applyFill="1" applyBorder="1" applyAlignment="1">
      <alignment wrapText="1"/>
    </xf>
    <xf numFmtId="2" fontId="0" fillId="0" borderId="38" xfId="0" applyNumberFormat="1" applyFont="1" applyFill="1" applyBorder="1" applyAlignment="1">
      <alignment horizontal="center" vertical="top" wrapText="1"/>
    </xf>
    <xf numFmtId="0" fontId="12" fillId="0" borderId="38" xfId="0" applyFont="1" applyFill="1" applyBorder="1" applyAlignment="1">
      <alignment horizontal="center" vertical="top" wrapText="1"/>
    </xf>
    <xf numFmtId="0" fontId="13" fillId="0" borderId="38" xfId="0" applyFont="1" applyFill="1" applyBorder="1" applyAlignment="1">
      <alignment horizontal="justify" vertical="top" wrapText="1"/>
    </xf>
    <xf numFmtId="0" fontId="12" fillId="0" borderId="38" xfId="0" applyFont="1" applyFill="1" applyBorder="1" applyAlignment="1">
      <alignment horizontal="center" wrapText="1"/>
    </xf>
    <xf numFmtId="0" fontId="65" fillId="34" borderId="38" xfId="0" applyFont="1" applyFill="1" applyBorder="1" applyAlignment="1">
      <alignment horizontal="center" vertical="center"/>
    </xf>
    <xf numFmtId="0" fontId="65" fillId="0" borderId="0" xfId="0" applyFont="1" applyFill="1" applyBorder="1" applyAlignment="1">
      <alignment wrapText="1"/>
    </xf>
    <xf numFmtId="195" fontId="67" fillId="35" borderId="38" xfId="62" applyFont="1" applyFill="1" applyBorder="1" applyAlignment="1" applyProtection="1">
      <alignment horizontal="center" vertical="center"/>
      <protection/>
    </xf>
    <xf numFmtId="195" fontId="67" fillId="35" borderId="38" xfId="62" applyFont="1" applyFill="1" applyBorder="1" applyAlignment="1" applyProtection="1">
      <alignment horizontal="left" vertical="center" wrapText="1"/>
      <protection/>
    </xf>
    <xf numFmtId="194" fontId="67" fillId="35" borderId="38" xfId="42" applyNumberFormat="1" applyFont="1" applyFill="1" applyBorder="1" applyAlignment="1" applyProtection="1">
      <alignment horizontal="center" vertical="center"/>
      <protection/>
    </xf>
    <xf numFmtId="0" fontId="67" fillId="0" borderId="0" xfId="0" applyNumberFormat="1" applyFont="1" applyFill="1" applyBorder="1" applyAlignment="1">
      <alignment horizontal="center" vertical="center" wrapText="1"/>
    </xf>
    <xf numFmtId="0" fontId="67" fillId="0" borderId="38" xfId="0" applyFont="1" applyFill="1" applyBorder="1" applyAlignment="1" applyProtection="1">
      <alignment horizontal="center" vertical="top"/>
      <protection locked="0"/>
    </xf>
    <xf numFmtId="195" fontId="66" fillId="0" borderId="38" xfId="62" applyFont="1" applyFill="1" applyBorder="1" applyAlignment="1" applyProtection="1">
      <alignment horizontal="justify" vertical="top" wrapText="1"/>
      <protection/>
    </xf>
    <xf numFmtId="0" fontId="67" fillId="0" borderId="38" xfId="0" applyFont="1" applyFill="1" applyBorder="1" applyAlignment="1" applyProtection="1" quotePrefix="1">
      <alignment horizontal="center" vertical="top"/>
      <protection locked="0"/>
    </xf>
    <xf numFmtId="194" fontId="67" fillId="0" borderId="38" xfId="42" applyNumberFormat="1" applyFont="1" applyFill="1" applyBorder="1" applyAlignment="1" applyProtection="1" quotePrefix="1">
      <alignment horizontal="center" vertical="top"/>
      <protection locked="0"/>
    </xf>
    <xf numFmtId="0" fontId="67" fillId="0" borderId="0" xfId="0" applyNumberFormat="1" applyFont="1" applyFill="1" applyBorder="1" applyAlignment="1">
      <alignment vertical="center" wrapText="1"/>
    </xf>
    <xf numFmtId="203" fontId="67" fillId="34" borderId="38" xfId="62" applyNumberFormat="1" applyFont="1" applyFill="1" applyBorder="1" applyAlignment="1">
      <alignment horizontal="center" vertical="top"/>
      <protection/>
    </xf>
    <xf numFmtId="195" fontId="67" fillId="34" borderId="38" xfId="62" applyFont="1" applyFill="1" applyBorder="1" applyAlignment="1" applyProtection="1">
      <alignment vertical="center" wrapText="1"/>
      <protection/>
    </xf>
    <xf numFmtId="0" fontId="67" fillId="34" borderId="38" xfId="0" applyFont="1" applyFill="1" applyBorder="1" applyAlignment="1" applyProtection="1" quotePrefix="1">
      <alignment horizontal="center" vertical="top"/>
      <protection locked="0"/>
    </xf>
    <xf numFmtId="194" fontId="67" fillId="34" borderId="38" xfId="42" applyNumberFormat="1" applyFont="1" applyFill="1" applyBorder="1" applyAlignment="1" applyProtection="1" quotePrefix="1">
      <alignment horizontal="center" vertical="top"/>
      <protection locked="0"/>
    </xf>
    <xf numFmtId="197" fontId="67" fillId="33" borderId="38" xfId="62" applyNumberFormat="1" applyFont="1" applyFill="1" applyBorder="1" applyAlignment="1" applyProtection="1">
      <alignment horizontal="center" vertical="center"/>
      <protection/>
    </xf>
    <xf numFmtId="195" fontId="67" fillId="33" borderId="38" xfId="62" applyFont="1" applyFill="1" applyBorder="1" applyAlignment="1" applyProtection="1">
      <alignment horizontal="justify" vertical="center" wrapText="1"/>
      <protection/>
    </xf>
    <xf numFmtId="195" fontId="67" fillId="33" borderId="38" xfId="62" applyNumberFormat="1" applyFont="1" applyFill="1" applyBorder="1" applyAlignment="1" applyProtection="1">
      <alignment horizontal="center"/>
      <protection/>
    </xf>
    <xf numFmtId="0" fontId="67" fillId="34" borderId="38" xfId="0" applyNumberFormat="1" applyFont="1" applyFill="1" applyBorder="1" applyAlignment="1">
      <alignment horizontal="center" wrapText="1"/>
    </xf>
    <xf numFmtId="0" fontId="65" fillId="34" borderId="38" xfId="0" applyNumberFormat="1" applyFont="1" applyFill="1" applyBorder="1" applyAlignment="1">
      <alignment horizontal="center" wrapText="1"/>
    </xf>
    <xf numFmtId="0" fontId="65" fillId="0" borderId="38" xfId="0" applyFont="1" applyFill="1" applyBorder="1" applyAlignment="1">
      <alignment horizontal="center" wrapText="1"/>
    </xf>
    <xf numFmtId="0" fontId="65" fillId="0" borderId="38" xfId="0" applyFont="1" applyFill="1" applyBorder="1" applyAlignment="1">
      <alignment horizontal="justify" vertical="top" wrapText="1"/>
    </xf>
    <xf numFmtId="0" fontId="65" fillId="0" borderId="38" xfId="0" applyNumberFormat="1" applyFont="1" applyFill="1" applyBorder="1" applyAlignment="1">
      <alignment horizontal="center" wrapText="1"/>
    </xf>
    <xf numFmtId="2" fontId="65" fillId="0" borderId="38" xfId="0" applyNumberFormat="1" applyFont="1" applyFill="1" applyBorder="1" applyAlignment="1">
      <alignment horizontal="center" vertical="top" wrapText="1"/>
    </xf>
    <xf numFmtId="0" fontId="65" fillId="0" borderId="38" xfId="0" applyFont="1" applyFill="1" applyBorder="1" applyAlignment="1">
      <alignment horizontal="center" vertical="top" wrapText="1"/>
    </xf>
    <xf numFmtId="188" fontId="65" fillId="0" borderId="38" xfId="0" applyNumberFormat="1" applyFont="1" applyFill="1" applyBorder="1" applyAlignment="1">
      <alignment horizontal="center" vertical="top" wrapText="1"/>
    </xf>
    <xf numFmtId="194" fontId="65" fillId="0" borderId="38" xfId="42" applyNumberFormat="1" applyFont="1" applyFill="1" applyBorder="1" applyAlignment="1">
      <alignment horizontal="center" wrapText="1"/>
    </xf>
    <xf numFmtId="194" fontId="65" fillId="0" borderId="38" xfId="42" applyNumberFormat="1" applyFont="1" applyFill="1" applyBorder="1" applyAlignment="1">
      <alignment horizontal="right" wrapText="1"/>
    </xf>
    <xf numFmtId="0" fontId="67" fillId="0" borderId="38" xfId="0" applyFont="1" applyFill="1" applyBorder="1" applyAlignment="1">
      <alignment horizontal="justify" vertical="top" wrapText="1"/>
    </xf>
    <xf numFmtId="0" fontId="65" fillId="0" borderId="38" xfId="0" applyNumberFormat="1" applyFont="1" applyFill="1" applyBorder="1" applyAlignment="1">
      <alignment horizontal="right" wrapText="1"/>
    </xf>
    <xf numFmtId="0" fontId="65" fillId="7" borderId="38" xfId="0" applyNumberFormat="1" applyFont="1" applyFill="1" applyBorder="1" applyAlignment="1">
      <alignment horizontal="center" wrapText="1"/>
    </xf>
    <xf numFmtId="0" fontId="65" fillId="0" borderId="38" xfId="0" applyFont="1" applyFill="1" applyBorder="1" applyAlignment="1" applyProtection="1">
      <alignment horizontal="justify" vertical="top" wrapText="1"/>
      <protection/>
    </xf>
    <xf numFmtId="0" fontId="70" fillId="0" borderId="38" xfId="0" applyFont="1" applyFill="1" applyBorder="1" applyAlignment="1">
      <alignment horizontal="justify" vertical="top" wrapText="1"/>
    </xf>
    <xf numFmtId="195" fontId="67" fillId="34" borderId="38" xfId="62" applyFont="1" applyFill="1" applyBorder="1" applyAlignment="1" applyProtection="1">
      <alignment horizontal="justify" vertical="center" wrapText="1"/>
      <protection/>
    </xf>
    <xf numFmtId="0" fontId="67" fillId="34" borderId="38" xfId="0" applyNumberFormat="1" applyFont="1" applyFill="1" applyBorder="1" applyAlignment="1" applyProtection="1">
      <alignment horizontal="center"/>
      <protection locked="0"/>
    </xf>
    <xf numFmtId="194" fontId="67" fillId="34" borderId="38" xfId="42" applyNumberFormat="1" applyFont="1" applyFill="1" applyBorder="1" applyAlignment="1" applyProtection="1" quotePrefix="1">
      <alignment horizontal="center"/>
      <protection locked="0"/>
    </xf>
    <xf numFmtId="194" fontId="65" fillId="34" borderId="38" xfId="42" applyNumberFormat="1" applyFont="1" applyFill="1" applyBorder="1" applyAlignment="1">
      <alignment horizontal="center" wrapText="1"/>
    </xf>
    <xf numFmtId="0" fontId="65" fillId="36" borderId="38" xfId="0" applyNumberFormat="1" applyFont="1" applyFill="1" applyBorder="1" applyAlignment="1">
      <alignment horizontal="center" wrapText="1"/>
    </xf>
    <xf numFmtId="188" fontId="65" fillId="31" borderId="38" xfId="0" applyNumberFormat="1" applyFont="1" applyFill="1" applyBorder="1" applyAlignment="1" applyProtection="1">
      <alignment horizontal="justify" vertical="top" wrapText="1"/>
      <protection/>
    </xf>
    <xf numFmtId="0" fontId="65" fillId="31" borderId="38" xfId="0" applyNumberFormat="1" applyFont="1" applyFill="1" applyBorder="1" applyAlignment="1">
      <alignment horizontal="center" wrapText="1"/>
    </xf>
    <xf numFmtId="194" fontId="67" fillId="33" borderId="38" xfId="42" applyNumberFormat="1" applyFont="1" applyFill="1" applyBorder="1" applyAlignment="1" applyProtection="1">
      <alignment horizontal="center"/>
      <protection/>
    </xf>
    <xf numFmtId="188" fontId="65" fillId="0" borderId="38" xfId="0" applyNumberFormat="1" applyFont="1" applyFill="1" applyBorder="1" applyAlignment="1" applyProtection="1">
      <alignment horizontal="center" vertical="top" wrapText="1"/>
      <protection/>
    </xf>
    <xf numFmtId="0" fontId="65" fillId="0" borderId="38" xfId="0" applyFont="1" applyFill="1" applyBorder="1" applyAlignment="1" applyProtection="1">
      <alignment horizontal="justify" vertical="top"/>
      <protection/>
    </xf>
    <xf numFmtId="0" fontId="65" fillId="0" borderId="38" xfId="0" applyNumberFormat="1" applyFont="1" applyFill="1" applyBorder="1" applyAlignment="1" applyProtection="1">
      <alignment horizontal="center"/>
      <protection locked="0"/>
    </xf>
    <xf numFmtId="194" fontId="65" fillId="0" borderId="38" xfId="42" applyNumberFormat="1" applyFont="1" applyFill="1" applyBorder="1" applyAlignment="1" applyProtection="1">
      <alignment horizontal="center"/>
      <protection locked="0"/>
    </xf>
    <xf numFmtId="0" fontId="67" fillId="0" borderId="0" xfId="0" applyFont="1" applyFill="1" applyBorder="1" applyAlignment="1">
      <alignment wrapText="1"/>
    </xf>
    <xf numFmtId="0" fontId="67" fillId="0" borderId="38" xfId="0" applyFont="1" applyFill="1" applyBorder="1" applyAlignment="1">
      <alignment horizontal="center" wrapText="1"/>
    </xf>
    <xf numFmtId="194" fontId="67" fillId="0" borderId="38" xfId="42" applyNumberFormat="1" applyFont="1" applyFill="1" applyBorder="1" applyAlignment="1">
      <alignment horizontal="center" wrapText="1"/>
    </xf>
    <xf numFmtId="188" fontId="65" fillId="0" borderId="38" xfId="0" applyNumberFormat="1" applyFont="1" applyFill="1" applyBorder="1" applyAlignment="1">
      <alignment horizontal="justify" vertical="top" wrapText="1"/>
    </xf>
    <xf numFmtId="0" fontId="67" fillId="33" borderId="0" xfId="0" applyNumberFormat="1" applyFont="1" applyFill="1" applyBorder="1" applyAlignment="1">
      <alignment vertical="center" wrapText="1"/>
    </xf>
    <xf numFmtId="203" fontId="67" fillId="34" borderId="38" xfId="62" applyNumberFormat="1" applyFont="1" applyFill="1" applyBorder="1" applyAlignment="1" applyProtection="1">
      <alignment horizontal="center" vertical="center"/>
      <protection/>
    </xf>
    <xf numFmtId="203" fontId="67" fillId="34" borderId="38" xfId="62" applyNumberFormat="1" applyFont="1" applyFill="1" applyBorder="1" applyAlignment="1" applyProtection="1">
      <alignment horizontal="center" vertical="center" wrapText="1"/>
      <protection/>
    </xf>
    <xf numFmtId="0" fontId="65" fillId="0" borderId="0" xfId="0" applyFont="1" applyFill="1" applyBorder="1" applyAlignment="1">
      <alignment horizontal="center" vertical="top" wrapText="1"/>
    </xf>
    <xf numFmtId="0" fontId="65" fillId="0" borderId="0" xfId="0" applyFont="1" applyFill="1" applyBorder="1" applyAlignment="1">
      <alignment horizontal="justify" vertical="top" wrapText="1"/>
    </xf>
    <xf numFmtId="0" fontId="65" fillId="0" borderId="0" xfId="0" applyFont="1" applyFill="1" applyBorder="1" applyAlignment="1">
      <alignment horizontal="center" wrapText="1"/>
    </xf>
    <xf numFmtId="194" fontId="65" fillId="0" borderId="0" xfId="42" applyNumberFormat="1" applyFont="1" applyFill="1" applyBorder="1" applyAlignment="1">
      <alignment horizontal="center" wrapText="1"/>
    </xf>
    <xf numFmtId="0" fontId="0" fillId="0" borderId="39" xfId="0" applyFont="1" applyFill="1" applyBorder="1" applyAlignment="1">
      <alignment horizontal="justify" vertical="top" wrapText="1"/>
    </xf>
    <xf numFmtId="0" fontId="8" fillId="0" borderId="39" xfId="0" applyFont="1" applyFill="1" applyBorder="1" applyAlignment="1">
      <alignment horizontal="justify" vertical="top" wrapText="1"/>
    </xf>
    <xf numFmtId="171" fontId="0" fillId="0" borderId="39" xfId="44" applyFont="1" applyFill="1" applyBorder="1" applyAlignment="1">
      <alignment horizontal="center" wrapText="1"/>
    </xf>
    <xf numFmtId="0" fontId="65" fillId="0" borderId="0" xfId="0" applyNumberFormat="1" applyFont="1" applyFill="1" applyBorder="1" applyAlignment="1">
      <alignment vertical="center" wrapText="1"/>
    </xf>
    <xf numFmtId="3" fontId="68" fillId="33" borderId="38" xfId="0" applyNumberFormat="1" applyFont="1" applyFill="1" applyBorder="1" applyAlignment="1">
      <alignment horizontal="right" wrapText="1"/>
    </xf>
    <xf numFmtId="3" fontId="68" fillId="34" borderId="38" xfId="0" applyNumberFormat="1" applyFont="1" applyFill="1" applyBorder="1" applyAlignment="1">
      <alignment horizontal="center" vertical="top" wrapText="1"/>
    </xf>
    <xf numFmtId="3" fontId="69" fillId="0" borderId="38" xfId="0" applyNumberFormat="1" applyFont="1" applyBorder="1" applyAlignment="1">
      <alignment horizontal="center" vertical="center" wrapText="1"/>
    </xf>
    <xf numFmtId="3" fontId="69" fillId="0" borderId="38" xfId="0" applyNumberFormat="1" applyFont="1" applyBorder="1" applyAlignment="1">
      <alignment horizontal="center" vertical="top" wrapText="1"/>
    </xf>
    <xf numFmtId="0" fontId="71" fillId="0" borderId="0" xfId="0" applyFont="1" applyFill="1" applyBorder="1" applyAlignment="1" applyProtection="1">
      <alignment horizontal="center" vertical="top"/>
      <protection locked="0"/>
    </xf>
    <xf numFmtId="0" fontId="68" fillId="0" borderId="0" xfId="0" applyFont="1" applyFill="1" applyAlignment="1" applyProtection="1">
      <alignment horizontal="center" vertical="top"/>
      <protection locked="0"/>
    </xf>
    <xf numFmtId="0" fontId="45" fillId="0" borderId="0" xfId="0" applyFont="1" applyFill="1" applyBorder="1" applyAlignment="1">
      <alignment horizontal="center" vertical="top" wrapText="1"/>
    </xf>
    <xf numFmtId="0" fontId="45" fillId="0" borderId="0" xfId="0" applyFont="1" applyFill="1" applyBorder="1" applyAlignment="1">
      <alignment horizontal="justify" vertical="top" wrapText="1"/>
    </xf>
    <xf numFmtId="3" fontId="69" fillId="0" borderId="38" xfId="0" applyNumberFormat="1" applyFont="1" applyBorder="1" applyAlignment="1">
      <alignment horizontal="right" vertical="top" wrapText="1"/>
    </xf>
    <xf numFmtId="0" fontId="71" fillId="0" borderId="0" xfId="0" applyFont="1" applyFill="1" applyAlignment="1" applyProtection="1">
      <alignment horizontal="center" vertical="top"/>
      <protection locked="0"/>
    </xf>
    <xf numFmtId="0" fontId="60" fillId="0" borderId="0" xfId="0" applyFont="1" applyFill="1" applyBorder="1" applyAlignment="1">
      <alignment horizontal="center" wrapText="1"/>
    </xf>
    <xf numFmtId="3" fontId="69" fillId="33" borderId="38" xfId="0" applyNumberFormat="1" applyFont="1" applyFill="1" applyBorder="1" applyAlignment="1">
      <alignment horizontal="center" wrapText="1"/>
    </xf>
    <xf numFmtId="0" fontId="72" fillId="37" borderId="23" xfId="60" applyFont="1" applyFill="1" applyBorder="1" applyAlignment="1">
      <alignment horizontal="center"/>
      <protection/>
    </xf>
    <xf numFmtId="0" fontId="72" fillId="37" borderId="33" xfId="60" applyFont="1" applyFill="1" applyBorder="1" applyAlignment="1">
      <alignment horizontal="center"/>
      <protection/>
    </xf>
    <xf numFmtId="0" fontId="6" fillId="0" borderId="10" xfId="60" applyFont="1" applyBorder="1" applyAlignment="1">
      <alignment horizontal="center"/>
      <protection/>
    </xf>
    <xf numFmtId="0" fontId="6" fillId="0" borderId="40" xfId="60" applyFont="1" applyBorder="1" applyAlignment="1">
      <alignment horizontal="center"/>
      <protection/>
    </xf>
    <xf numFmtId="0" fontId="6" fillId="0" borderId="41" xfId="60" applyFont="1" applyBorder="1" applyAlignment="1">
      <alignment horizontal="center"/>
      <protection/>
    </xf>
    <xf numFmtId="0" fontId="6" fillId="0" borderId="32" xfId="60" applyFont="1" applyBorder="1" applyAlignment="1">
      <alignment horizontal="center"/>
      <protection/>
    </xf>
    <xf numFmtId="0" fontId="6" fillId="0" borderId="27" xfId="60" applyFont="1" applyBorder="1" applyAlignment="1">
      <alignment horizontal="center"/>
      <protection/>
    </xf>
    <xf numFmtId="0" fontId="68" fillId="0" borderId="0" xfId="60" applyFont="1" applyAlignment="1">
      <alignment horizontal="center"/>
      <protection/>
    </xf>
    <xf numFmtId="0" fontId="72" fillId="37" borderId="10" xfId="60" applyFont="1" applyFill="1" applyBorder="1" applyAlignment="1">
      <alignment horizontal="center"/>
      <protection/>
    </xf>
    <xf numFmtId="0" fontId="28" fillId="0" borderId="10" xfId="60" applyFont="1" applyBorder="1" applyAlignment="1">
      <alignment horizontal="center"/>
      <protection/>
    </xf>
    <xf numFmtId="0" fontId="55" fillId="0" borderId="13" xfId="60" applyFont="1" applyBorder="1" applyAlignment="1">
      <alignment horizontal="center" wrapText="1"/>
      <protection/>
    </xf>
    <xf numFmtId="0" fontId="6" fillId="0" borderId="33" xfId="60" applyFont="1" applyBorder="1" applyAlignment="1">
      <alignment horizontal="center"/>
      <protection/>
    </xf>
    <xf numFmtId="0" fontId="65" fillId="0" borderId="0" xfId="0" applyFont="1" applyAlignment="1">
      <alignment horizontal="left" wrapText="1"/>
    </xf>
    <xf numFmtId="0" fontId="65" fillId="0" borderId="0" xfId="0" applyFont="1" applyAlignment="1">
      <alignment horizontal="left" vertical="top" wrapText="1"/>
    </xf>
    <xf numFmtId="0" fontId="67" fillId="0" borderId="0" xfId="0" applyFont="1" applyFill="1" applyAlignment="1" applyProtection="1">
      <alignment horizontal="center" vertical="top"/>
      <protection locked="0"/>
    </xf>
    <xf numFmtId="0" fontId="73" fillId="0" borderId="0" xfId="0" applyFont="1" applyFill="1" applyBorder="1" applyAlignment="1" applyProtection="1">
      <alignment horizontal="center" vertical="top"/>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1" fillId="0" borderId="0" xfId="56" applyFill="1" applyBorder="1" applyAlignment="1" applyProtection="1">
      <alignment horizontal="justify" vertical="top" wrapText="1"/>
      <protection/>
    </xf>
    <xf numFmtId="0" fontId="1" fillId="0" borderId="0" xfId="56" applyFill="1" applyBorder="1" applyAlignment="1" applyProtection="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4" xfId="61"/>
    <cellStyle name="Normal_0-PLUM-EST-200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OymHLeZxxCRFAXZ3OAfltiNRvnisv2u/view?usp=shari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73"/>
  <sheetViews>
    <sheetView showZeros="0" tabSelected="1" zoomScaleSheetLayoutView="100" zoomScalePageLayoutView="85" workbookViewId="0" topLeftCell="A63">
      <selection activeCell="B74" sqref="B74"/>
    </sheetView>
  </sheetViews>
  <sheetFormatPr defaultColWidth="9.140625" defaultRowHeight="12.75"/>
  <cols>
    <col min="1" max="1" width="6.8515625" style="142" customWidth="1"/>
    <col min="2" max="2" width="80.140625" style="143" customWidth="1"/>
    <col min="3" max="3" width="5.421875" style="144" bestFit="1" customWidth="1"/>
    <col min="4" max="4" width="9.8515625" style="145" customWidth="1"/>
    <col min="5" max="5" width="9.7109375" style="144" bestFit="1" customWidth="1"/>
    <col min="6" max="6" width="11.8515625" style="145" bestFit="1" customWidth="1"/>
    <col min="7" max="7" width="11.7109375" style="112" bestFit="1" customWidth="1"/>
    <col min="8" max="16384" width="9.140625" style="112" customWidth="1"/>
  </cols>
  <sheetData>
    <row r="1" spans="1:6" ht="21">
      <c r="A1" s="252" t="s">
        <v>4</v>
      </c>
      <c r="B1" s="252"/>
      <c r="C1" s="252"/>
      <c r="D1" s="252"/>
      <c r="E1" s="252"/>
      <c r="F1" s="252"/>
    </row>
    <row r="2" spans="1:6" ht="18">
      <c r="A2" s="248" t="s">
        <v>169</v>
      </c>
      <c r="B2" s="248"/>
      <c r="C2" s="248"/>
      <c r="D2" s="248"/>
      <c r="E2" s="248"/>
      <c r="F2" s="248"/>
    </row>
    <row r="3" spans="1:6" ht="15" customHeight="1">
      <c r="A3" s="253" t="s">
        <v>170</v>
      </c>
      <c r="B3" s="253"/>
      <c r="C3" s="253"/>
      <c r="D3" s="253"/>
      <c r="E3" s="253"/>
      <c r="F3" s="253"/>
    </row>
    <row r="4" spans="1:6" ht="15" customHeight="1">
      <c r="A4" s="253" t="s">
        <v>82</v>
      </c>
      <c r="B4" s="253"/>
      <c r="C4" s="253"/>
      <c r="D4" s="253"/>
      <c r="E4" s="253"/>
      <c r="F4" s="253"/>
    </row>
    <row r="5" spans="1:6" ht="11.25" customHeight="1">
      <c r="A5" s="144"/>
      <c r="B5" s="250"/>
      <c r="C5" s="250"/>
      <c r="D5" s="150"/>
      <c r="E5" s="143"/>
      <c r="F5" s="150"/>
    </row>
    <row r="6" spans="1:6" ht="63.75" customHeight="1">
      <c r="A6" s="151">
        <v>1</v>
      </c>
      <c r="B6" s="250" t="s">
        <v>83</v>
      </c>
      <c r="C6" s="250"/>
      <c r="D6" s="250"/>
      <c r="E6" s="250"/>
      <c r="F6" s="250"/>
    </row>
    <row r="7" spans="1:6" ht="11.25" customHeight="1">
      <c r="A7" s="151"/>
      <c r="B7" s="250"/>
      <c r="C7" s="250"/>
      <c r="D7" s="150"/>
      <c r="E7" s="143"/>
      <c r="F7" s="150"/>
    </row>
    <row r="8" spans="1:6" ht="54" customHeight="1">
      <c r="A8" s="151">
        <v>2</v>
      </c>
      <c r="B8" s="250" t="s">
        <v>84</v>
      </c>
      <c r="C8" s="250"/>
      <c r="D8" s="250"/>
      <c r="E8" s="250"/>
      <c r="F8" s="250"/>
    </row>
    <row r="9" spans="1:6" ht="11.25" customHeight="1">
      <c r="A9" s="151"/>
      <c r="B9" s="250"/>
      <c r="C9" s="250"/>
      <c r="D9" s="150"/>
      <c r="E9" s="143"/>
      <c r="F9" s="150"/>
    </row>
    <row r="10" spans="1:6" ht="20.25" customHeight="1">
      <c r="A10" s="151">
        <v>3</v>
      </c>
      <c r="B10" s="250" t="s">
        <v>85</v>
      </c>
      <c r="C10" s="250"/>
      <c r="D10" s="250"/>
      <c r="E10" s="250"/>
      <c r="F10" s="250"/>
    </row>
    <row r="11" spans="1:6" ht="11.25" customHeight="1">
      <c r="A11" s="151"/>
      <c r="B11" s="250"/>
      <c r="C11" s="250"/>
      <c r="D11" s="150"/>
      <c r="E11" s="143"/>
      <c r="F11" s="150"/>
    </row>
    <row r="12" spans="1:6" ht="52.5" customHeight="1">
      <c r="A12" s="152" t="s">
        <v>15</v>
      </c>
      <c r="B12" s="250" t="s">
        <v>105</v>
      </c>
      <c r="C12" s="250"/>
      <c r="D12" s="250"/>
      <c r="E12" s="250"/>
      <c r="F12" s="250"/>
    </row>
    <row r="13" spans="1:6" ht="11.25" customHeight="1">
      <c r="A13" s="152"/>
      <c r="B13" s="250"/>
      <c r="C13" s="250"/>
      <c r="D13" s="150"/>
      <c r="E13" s="143"/>
      <c r="F13" s="150"/>
    </row>
    <row r="14" spans="1:6" ht="14.25">
      <c r="A14" s="152" t="s">
        <v>16</v>
      </c>
      <c r="B14" s="250" t="s">
        <v>106</v>
      </c>
      <c r="C14" s="250"/>
      <c r="D14" s="250"/>
      <c r="E14" s="250"/>
      <c r="F14" s="250"/>
    </row>
    <row r="15" spans="1:6" ht="11.25" customHeight="1">
      <c r="A15" s="152"/>
      <c r="B15" s="250"/>
      <c r="C15" s="250"/>
      <c r="D15" s="150"/>
      <c r="E15" s="143"/>
      <c r="F15" s="150"/>
    </row>
    <row r="16" spans="1:6" ht="46.5" customHeight="1">
      <c r="A16" s="152" t="s">
        <v>17</v>
      </c>
      <c r="B16" s="250" t="s">
        <v>107</v>
      </c>
      <c r="C16" s="250"/>
      <c r="D16" s="250"/>
      <c r="E16" s="250"/>
      <c r="F16" s="250"/>
    </row>
    <row r="17" spans="1:6" ht="11.25" customHeight="1">
      <c r="A17" s="152"/>
      <c r="B17" s="250"/>
      <c r="C17" s="250"/>
      <c r="D17" s="150"/>
      <c r="E17" s="143"/>
      <c r="F17" s="150"/>
    </row>
    <row r="18" spans="1:6" ht="19.5" customHeight="1">
      <c r="A18" s="152" t="s">
        <v>18</v>
      </c>
      <c r="B18" s="250" t="s">
        <v>108</v>
      </c>
      <c r="C18" s="250"/>
      <c r="D18" s="250"/>
      <c r="E18" s="250"/>
      <c r="F18" s="250"/>
    </row>
    <row r="19" spans="1:6" ht="11.25" customHeight="1">
      <c r="A19" s="152"/>
      <c r="B19" s="249"/>
      <c r="C19" s="249"/>
      <c r="D19" s="150"/>
      <c r="E19" s="143"/>
      <c r="F19" s="150"/>
    </row>
    <row r="20" spans="1:6" ht="51" customHeight="1">
      <c r="A20" s="152" t="s">
        <v>36</v>
      </c>
      <c r="B20" s="250" t="s">
        <v>109</v>
      </c>
      <c r="C20" s="250"/>
      <c r="D20" s="250"/>
      <c r="E20" s="250"/>
      <c r="F20" s="250"/>
    </row>
    <row r="21" spans="2:6" ht="11.25" customHeight="1">
      <c r="B21" s="249"/>
      <c r="C21" s="249"/>
      <c r="D21" s="249"/>
      <c r="E21" s="249"/>
      <c r="F21" s="249"/>
    </row>
    <row r="22" spans="1:6" ht="29.25" customHeight="1">
      <c r="A22" s="152" t="s">
        <v>37</v>
      </c>
      <c r="B22" s="250" t="s">
        <v>110</v>
      </c>
      <c r="C22" s="250"/>
      <c r="D22" s="250"/>
      <c r="E22" s="250"/>
      <c r="F22" s="250"/>
    </row>
    <row r="23" spans="1:6" ht="11.25" customHeight="1">
      <c r="A23" s="151"/>
      <c r="B23" s="250"/>
      <c r="C23" s="250"/>
      <c r="D23" s="150"/>
      <c r="E23" s="143"/>
      <c r="F23" s="150"/>
    </row>
    <row r="24" spans="1:6" ht="48.75" customHeight="1">
      <c r="A24" s="151">
        <v>4</v>
      </c>
      <c r="B24" s="250" t="s">
        <v>86</v>
      </c>
      <c r="C24" s="250"/>
      <c r="D24" s="250"/>
      <c r="E24" s="250"/>
      <c r="F24" s="250"/>
    </row>
    <row r="25" spans="1:6" ht="11.25" customHeight="1">
      <c r="A25" s="151"/>
      <c r="B25" s="250"/>
      <c r="C25" s="250"/>
      <c r="D25" s="150"/>
      <c r="E25" s="143"/>
      <c r="F25" s="150"/>
    </row>
    <row r="26" spans="1:6" ht="48.75" customHeight="1">
      <c r="A26" s="151">
        <v>5</v>
      </c>
      <c r="B26" s="250" t="s">
        <v>87</v>
      </c>
      <c r="C26" s="250"/>
      <c r="D26" s="250"/>
      <c r="E26" s="250"/>
      <c r="F26" s="250"/>
    </row>
    <row r="27" spans="1:6" ht="11.25" customHeight="1">
      <c r="A27" s="151"/>
      <c r="B27" s="250"/>
      <c r="C27" s="250"/>
      <c r="D27" s="150"/>
      <c r="E27" s="143"/>
      <c r="F27" s="150"/>
    </row>
    <row r="28" spans="1:6" ht="35.25" customHeight="1">
      <c r="A28" s="151">
        <v>6</v>
      </c>
      <c r="B28" s="250" t="s">
        <v>88</v>
      </c>
      <c r="C28" s="250"/>
      <c r="D28" s="250"/>
      <c r="E28" s="250"/>
      <c r="F28" s="250"/>
    </row>
    <row r="29" spans="1:6" ht="11.25" customHeight="1">
      <c r="A29" s="151"/>
      <c r="B29" s="250"/>
      <c r="C29" s="250"/>
      <c r="D29" s="150"/>
      <c r="E29" s="143"/>
      <c r="F29" s="150"/>
    </row>
    <row r="30" spans="1:6" ht="54.75" customHeight="1">
      <c r="A30" s="151">
        <v>7</v>
      </c>
      <c r="B30" s="250" t="s">
        <v>89</v>
      </c>
      <c r="C30" s="250"/>
      <c r="D30" s="250"/>
      <c r="E30" s="250"/>
      <c r="F30" s="250"/>
    </row>
    <row r="31" spans="1:6" ht="11.25" customHeight="1">
      <c r="A31" s="151"/>
      <c r="B31" s="250"/>
      <c r="C31" s="250"/>
      <c r="D31" s="150"/>
      <c r="E31" s="143"/>
      <c r="F31" s="150"/>
    </row>
    <row r="32" spans="1:6" ht="31.5" customHeight="1">
      <c r="A32" s="151">
        <v>8</v>
      </c>
      <c r="B32" s="250" t="s">
        <v>90</v>
      </c>
      <c r="C32" s="250"/>
      <c r="D32" s="250"/>
      <c r="E32" s="250"/>
      <c r="F32" s="250"/>
    </row>
    <row r="33" spans="1:6" ht="11.25" customHeight="1">
      <c r="A33" s="151"/>
      <c r="B33" s="250"/>
      <c r="C33" s="250"/>
      <c r="D33" s="150"/>
      <c r="E33" s="143"/>
      <c r="F33" s="150"/>
    </row>
    <row r="34" spans="1:6" ht="37.5" customHeight="1">
      <c r="A34" s="151">
        <v>9</v>
      </c>
      <c r="B34" s="250" t="s">
        <v>91</v>
      </c>
      <c r="C34" s="250"/>
      <c r="D34" s="250"/>
      <c r="E34" s="250"/>
      <c r="F34" s="250"/>
    </row>
    <row r="35" spans="1:6" ht="11.25" customHeight="1">
      <c r="A35" s="151"/>
      <c r="B35" s="250"/>
      <c r="C35" s="250"/>
      <c r="D35" s="150"/>
      <c r="E35" s="143"/>
      <c r="F35" s="150"/>
    </row>
    <row r="36" spans="1:6" ht="48.75" customHeight="1">
      <c r="A36" s="151">
        <v>10</v>
      </c>
      <c r="B36" s="250" t="s">
        <v>92</v>
      </c>
      <c r="C36" s="250"/>
      <c r="D36" s="250"/>
      <c r="E36" s="250"/>
      <c r="F36" s="250"/>
    </row>
    <row r="37" spans="1:6" ht="11.25" customHeight="1">
      <c r="A37" s="151"/>
      <c r="C37" s="143"/>
      <c r="D37" s="150"/>
      <c r="E37" s="143"/>
      <c r="F37" s="150"/>
    </row>
    <row r="38" spans="1:6" ht="30.75" customHeight="1">
      <c r="A38" s="151">
        <v>11</v>
      </c>
      <c r="B38" s="250" t="s">
        <v>93</v>
      </c>
      <c r="C38" s="250"/>
      <c r="D38" s="250"/>
      <c r="E38" s="250"/>
      <c r="F38" s="250"/>
    </row>
    <row r="39" spans="1:6" ht="11.25" customHeight="1">
      <c r="A39" s="151"/>
      <c r="B39" s="250"/>
      <c r="C39" s="250"/>
      <c r="D39" s="150"/>
      <c r="E39" s="143"/>
      <c r="F39" s="150"/>
    </row>
    <row r="40" spans="1:6" ht="13.5" customHeight="1">
      <c r="A40" s="151">
        <v>12</v>
      </c>
      <c r="B40" s="250" t="s">
        <v>94</v>
      </c>
      <c r="C40" s="250"/>
      <c r="D40" s="250"/>
      <c r="E40" s="250"/>
      <c r="F40" s="250"/>
    </row>
    <row r="41" spans="1:6" ht="11.25" customHeight="1">
      <c r="A41" s="151"/>
      <c r="B41" s="250"/>
      <c r="C41" s="250"/>
      <c r="D41" s="150"/>
      <c r="E41" s="143"/>
      <c r="F41" s="150"/>
    </row>
    <row r="42" spans="1:6" ht="96.75" customHeight="1">
      <c r="A42" s="151">
        <v>13</v>
      </c>
      <c r="B42" s="250" t="s">
        <v>95</v>
      </c>
      <c r="C42" s="250"/>
      <c r="D42" s="250"/>
      <c r="E42" s="250"/>
      <c r="F42" s="250"/>
    </row>
    <row r="43" spans="1:6" ht="11.25" customHeight="1">
      <c r="A43" s="151"/>
      <c r="C43" s="143"/>
      <c r="D43" s="150"/>
      <c r="E43" s="143"/>
      <c r="F43" s="150"/>
    </row>
    <row r="44" spans="1:6" ht="33.75" customHeight="1">
      <c r="A44" s="151">
        <v>14</v>
      </c>
      <c r="B44" s="250" t="s">
        <v>96</v>
      </c>
      <c r="C44" s="250"/>
      <c r="D44" s="250"/>
      <c r="E44" s="250"/>
      <c r="F44" s="250"/>
    </row>
    <row r="45" spans="1:6" ht="11.25" customHeight="1">
      <c r="A45" s="151"/>
      <c r="B45" s="250"/>
      <c r="C45" s="250"/>
      <c r="D45" s="150"/>
      <c r="E45" s="143"/>
      <c r="F45" s="150"/>
    </row>
    <row r="46" spans="1:6" ht="48" customHeight="1">
      <c r="A46" s="151">
        <v>15</v>
      </c>
      <c r="B46" s="250" t="s">
        <v>97</v>
      </c>
      <c r="C46" s="250"/>
      <c r="D46" s="250"/>
      <c r="E46" s="250"/>
      <c r="F46" s="250"/>
    </row>
    <row r="47" spans="1:6" ht="11.25" customHeight="1">
      <c r="A47" s="151"/>
      <c r="C47" s="143"/>
      <c r="D47" s="150"/>
      <c r="E47" s="143"/>
      <c r="F47" s="150"/>
    </row>
    <row r="48" spans="1:6" ht="32.25" customHeight="1">
      <c r="A48" s="151">
        <v>16</v>
      </c>
      <c r="B48" s="250" t="s">
        <v>98</v>
      </c>
      <c r="C48" s="250"/>
      <c r="D48" s="250"/>
      <c r="E48" s="250"/>
      <c r="F48" s="250"/>
    </row>
    <row r="49" spans="1:6" ht="11.25" customHeight="1">
      <c r="A49" s="151"/>
      <c r="B49" s="250"/>
      <c r="C49" s="250"/>
      <c r="D49" s="150"/>
      <c r="E49" s="143"/>
      <c r="F49" s="150"/>
    </row>
    <row r="50" spans="1:6" ht="48" customHeight="1">
      <c r="A50" s="151">
        <v>17</v>
      </c>
      <c r="B50" s="250" t="s">
        <v>99</v>
      </c>
      <c r="C50" s="250"/>
      <c r="D50" s="250"/>
      <c r="E50" s="250"/>
      <c r="F50" s="250"/>
    </row>
    <row r="51" spans="1:6" ht="14.25">
      <c r="A51" s="153"/>
      <c r="B51" s="153"/>
      <c r="C51" s="153"/>
      <c r="D51" s="154"/>
      <c r="E51" s="153"/>
      <c r="F51" s="154"/>
    </row>
    <row r="52" spans="1:6" ht="21">
      <c r="A52" s="247" t="s">
        <v>103</v>
      </c>
      <c r="B52" s="247"/>
      <c r="C52" s="247"/>
      <c r="D52" s="247"/>
      <c r="E52" s="247"/>
      <c r="F52" s="247"/>
    </row>
    <row r="53" spans="1:6" ht="18">
      <c r="A53" s="248" t="str">
        <f>A2</f>
        <v>PROJECT: ADMIN BLOCK FOR GALGOTIA UNIVERSITY AT GREATER NOIDA </v>
      </c>
      <c r="B53" s="248"/>
      <c r="C53" s="248"/>
      <c r="D53" s="248"/>
      <c r="E53" s="248"/>
      <c r="F53" s="248"/>
    </row>
    <row r="54" spans="1:6" s="157" customFormat="1" ht="22.5" customHeight="1">
      <c r="A54" s="155" t="s">
        <v>104</v>
      </c>
      <c r="B54" s="156" t="s">
        <v>5</v>
      </c>
      <c r="C54" s="244"/>
      <c r="D54" s="244"/>
      <c r="E54" s="244" t="s">
        <v>138</v>
      </c>
      <c r="F54" s="244"/>
    </row>
    <row r="55" spans="1:6" ht="18">
      <c r="A55" s="158"/>
      <c r="B55" s="159"/>
      <c r="C55" s="246"/>
      <c r="D55" s="246"/>
      <c r="E55" s="245"/>
      <c r="F55" s="245"/>
    </row>
    <row r="56" spans="1:6" ht="18">
      <c r="A56" s="160">
        <f>'FF-Estimate'!A5</f>
        <v>1</v>
      </c>
      <c r="B56" s="161" t="str">
        <f>'FF-Estimate'!B5</f>
        <v>FIRE PUMP &amp; EQUIPMENT</v>
      </c>
      <c r="C56" s="246"/>
      <c r="D56" s="246"/>
      <c r="E56" s="245">
        <f>'FF-Estimate'!F143</f>
        <v>0</v>
      </c>
      <c r="F56" s="245"/>
    </row>
    <row r="57" spans="1:6" ht="18">
      <c r="A57" s="158"/>
      <c r="B57" s="159"/>
      <c r="C57" s="246"/>
      <c r="D57" s="246"/>
      <c r="E57" s="245"/>
      <c r="F57" s="245"/>
    </row>
    <row r="58" spans="1:6" ht="18">
      <c r="A58" s="160">
        <f>'FF-Estimate'!A145</f>
        <v>2</v>
      </c>
      <c r="B58" s="161" t="str">
        <f>'FF-Estimate'!B145</f>
        <v>SPRINKLER, PIPING &amp; ACCESSORIES</v>
      </c>
      <c r="C58" s="246"/>
      <c r="D58" s="246"/>
      <c r="E58" s="245">
        <f>'FF-Estimate'!F221</f>
        <v>0</v>
      </c>
      <c r="F58" s="245"/>
    </row>
    <row r="59" spans="1:6" ht="18">
      <c r="A59" s="158"/>
      <c r="B59" s="159"/>
      <c r="C59" s="246"/>
      <c r="D59" s="246"/>
      <c r="E59" s="245"/>
      <c r="F59" s="245"/>
    </row>
    <row r="60" spans="1:6" s="157" customFormat="1" ht="18">
      <c r="A60" s="160">
        <f>'FF-Estimate'!A223</f>
        <v>3</v>
      </c>
      <c r="B60" s="161" t="str">
        <f>'FF-Estimate'!B223</f>
        <v>FIRE HYDRANT SYSTEM</v>
      </c>
      <c r="C60" s="246"/>
      <c r="D60" s="246"/>
      <c r="E60" s="245">
        <f>'FF-Estimate'!F314</f>
        <v>0</v>
      </c>
      <c r="F60" s="245"/>
    </row>
    <row r="61" spans="1:6" s="157" customFormat="1" ht="18">
      <c r="A61" s="162"/>
      <c r="B61" s="163"/>
      <c r="C61" s="246"/>
      <c r="D61" s="246"/>
      <c r="E61" s="245"/>
      <c r="F61" s="245"/>
    </row>
    <row r="62" spans="1:6" s="157" customFormat="1" ht="18">
      <c r="A62" s="160">
        <f>'FF-Estimate'!A316</f>
        <v>4</v>
      </c>
      <c r="B62" s="161" t="str">
        <f>'FF-Estimate'!B316</f>
        <v>PORTABLE FIRE EXTINGUISHERS</v>
      </c>
      <c r="C62" s="246"/>
      <c r="D62" s="246"/>
      <c r="E62" s="245">
        <f>'FF-Estimate'!F338</f>
        <v>0</v>
      </c>
      <c r="F62" s="245"/>
    </row>
    <row r="63" spans="1:6" s="157" customFormat="1" ht="18">
      <c r="A63" s="160"/>
      <c r="B63" s="161"/>
      <c r="C63" s="246"/>
      <c r="D63" s="246"/>
      <c r="E63" s="245"/>
      <c r="F63" s="245"/>
    </row>
    <row r="64" spans="1:6" s="157" customFormat="1" ht="18">
      <c r="A64" s="160">
        <f>'FF-Estimate'!A340</f>
        <v>5</v>
      </c>
      <c r="B64" s="161" t="str">
        <f>'FF-Estimate'!B340</f>
        <v>ELECTRICAL INSTALLATION FOR FIRE FIGHTING SYSTEM</v>
      </c>
      <c r="C64" s="246"/>
      <c r="D64" s="246"/>
      <c r="E64" s="245">
        <f>'FF-Estimate'!F576</f>
        <v>0</v>
      </c>
      <c r="F64" s="245"/>
    </row>
    <row r="65" spans="1:6" s="157" customFormat="1" ht="18">
      <c r="A65" s="160"/>
      <c r="B65" s="161"/>
      <c r="C65" s="246"/>
      <c r="D65" s="246"/>
      <c r="E65" s="245"/>
      <c r="F65" s="245"/>
    </row>
    <row r="66" spans="1:6" s="157" customFormat="1" ht="36.75">
      <c r="A66" s="160">
        <f>'FF-Estimate'!A578</f>
        <v>6</v>
      </c>
      <c r="B66" s="164" t="str">
        <f>'FF-Estimate'!B578</f>
        <v>FINAL SUBMISSION DRAWINGS FOR OBTAINING FIRE NOC FROM STATUTARY AGENCIES</v>
      </c>
      <c r="C66" s="246"/>
      <c r="D66" s="246"/>
      <c r="E66" s="245">
        <f>'FF-Estimate'!F581</f>
        <v>0</v>
      </c>
      <c r="F66" s="245"/>
    </row>
    <row r="67" spans="1:6" s="157" customFormat="1" ht="18">
      <c r="A67" s="160"/>
      <c r="B67" s="161"/>
      <c r="C67" s="251"/>
      <c r="D67" s="251"/>
      <c r="E67" s="251"/>
      <c r="F67" s="251"/>
    </row>
    <row r="68" spans="1:6" ht="22.5" customHeight="1">
      <c r="A68" s="165"/>
      <c r="B68" s="166" t="s">
        <v>14</v>
      </c>
      <c r="C68" s="254"/>
      <c r="D68" s="254"/>
      <c r="E68" s="243">
        <f>SUM(E55:F67)</f>
        <v>0</v>
      </c>
      <c r="F68" s="243"/>
    </row>
    <row r="69" spans="1:6" ht="14.25">
      <c r="A69" s="153"/>
      <c r="B69" s="153"/>
      <c r="C69" s="153"/>
      <c r="D69" s="154"/>
      <c r="E69" s="153"/>
      <c r="F69" s="154"/>
    </row>
    <row r="70" spans="1:6" ht="14.25">
      <c r="A70" s="153"/>
      <c r="B70" s="274" t="s">
        <v>462</v>
      </c>
      <c r="C70" s="153"/>
      <c r="D70" s="154"/>
      <c r="E70" s="153"/>
      <c r="F70" s="154"/>
    </row>
    <row r="71" ht="14.25">
      <c r="B71" s="143" t="s">
        <v>463</v>
      </c>
    </row>
    <row r="72" ht="14.25">
      <c r="B72" s="273" t="s">
        <v>464</v>
      </c>
    </row>
    <row r="73" ht="14.25">
      <c r="B73" s="143" t="s">
        <v>465</v>
      </c>
    </row>
  </sheetData>
  <sheetProtection/>
  <mergeCells count="79">
    <mergeCell ref="C63:D63"/>
    <mergeCell ref="C64:D64"/>
    <mergeCell ref="C65:D65"/>
    <mergeCell ref="C66:D66"/>
    <mergeCell ref="A3:F3"/>
    <mergeCell ref="C68:D68"/>
    <mergeCell ref="C67:D67"/>
    <mergeCell ref="C61:D61"/>
    <mergeCell ref="C62:D62"/>
    <mergeCell ref="C54:D54"/>
    <mergeCell ref="C55:D55"/>
    <mergeCell ref="C58:D58"/>
    <mergeCell ref="E63:F63"/>
    <mergeCell ref="E64:F64"/>
    <mergeCell ref="B50:F50"/>
    <mergeCell ref="A4:F4"/>
    <mergeCell ref="B40:F40"/>
    <mergeCell ref="B41:C41"/>
    <mergeCell ref="B42:F42"/>
    <mergeCell ref="B44:F44"/>
    <mergeCell ref="B49:C49"/>
    <mergeCell ref="B29:C29"/>
    <mergeCell ref="B30:F30"/>
    <mergeCell ref="B31:C31"/>
    <mergeCell ref="B32:F32"/>
    <mergeCell ref="B33:C33"/>
    <mergeCell ref="B48:F48"/>
    <mergeCell ref="B39:C39"/>
    <mergeCell ref="B45:C45"/>
    <mergeCell ref="B46:F46"/>
    <mergeCell ref="B19:C19"/>
    <mergeCell ref="B35:C35"/>
    <mergeCell ref="B36:F36"/>
    <mergeCell ref="B34:F34"/>
    <mergeCell ref="B22:F22"/>
    <mergeCell ref="B23:C23"/>
    <mergeCell ref="B24:F24"/>
    <mergeCell ref="B25:C25"/>
    <mergeCell ref="B28:F28"/>
    <mergeCell ref="B8:F8"/>
    <mergeCell ref="B38:F38"/>
    <mergeCell ref="B26:F26"/>
    <mergeCell ref="B27:C27"/>
    <mergeCell ref="B13:C13"/>
    <mergeCell ref="B15:C15"/>
    <mergeCell ref="B16:F16"/>
    <mergeCell ref="B17:C17"/>
    <mergeCell ref="B18:F18"/>
    <mergeCell ref="B14:F14"/>
    <mergeCell ref="C56:D56"/>
    <mergeCell ref="B20:F20"/>
    <mergeCell ref="A1:F1"/>
    <mergeCell ref="A2:F2"/>
    <mergeCell ref="B10:F10"/>
    <mergeCell ref="B11:C11"/>
    <mergeCell ref="B12:F12"/>
    <mergeCell ref="B5:C5"/>
    <mergeCell ref="B6:F6"/>
    <mergeCell ref="B7:C7"/>
    <mergeCell ref="A52:F52"/>
    <mergeCell ref="A53:F53"/>
    <mergeCell ref="B21:F21"/>
    <mergeCell ref="B9:C9"/>
    <mergeCell ref="E67:F67"/>
    <mergeCell ref="E62:F62"/>
    <mergeCell ref="E58:F58"/>
    <mergeCell ref="E56:F56"/>
    <mergeCell ref="E57:F57"/>
    <mergeCell ref="C60:D60"/>
    <mergeCell ref="E68:F68"/>
    <mergeCell ref="E54:F54"/>
    <mergeCell ref="E55:F55"/>
    <mergeCell ref="E60:F60"/>
    <mergeCell ref="E61:F61"/>
    <mergeCell ref="C57:D57"/>
    <mergeCell ref="C59:D59"/>
    <mergeCell ref="E59:F59"/>
    <mergeCell ref="E65:F65"/>
    <mergeCell ref="E66:F66"/>
  </mergeCells>
  <hyperlinks>
    <hyperlink ref="B72" r:id="rId1" display="https://drive.google.com/file/d/1vOymHLeZxxCRFAXZ3OAfltiNRvnisv2u/view?usp=sharing"/>
  </hyperlinks>
  <printOptions horizontalCentered="1"/>
  <pageMargins left="0.1968503937007874" right="0.1968503937007874" top="0.7480314960629921" bottom="0.7480314960629921" header="0.31496062992125984" footer="0.31496062992125984"/>
  <pageSetup firstPageNumber="1" useFirstPageNumber="1" fitToHeight="0" horizontalDpi="600" verticalDpi="600" orientation="portrait" paperSize="9" scale="82" r:id="rId2"/>
  <headerFooter alignWithMargins="0">
    <oddHeader>&amp;L&amp;"-,Bold"SUNIL NAYYAR CONSULTING ENGINEERS LLP&amp;R&amp;"-,Bold"SQ-&amp;P</oddHeader>
    <oddFooter>&amp;L&amp;"-,Bold"GALGOTIA UNIVERSITY-ADMIN BLOCK&amp;R&amp;"-,Bold"FIRE FIGHTING WORKS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70"/>
  <sheetViews>
    <sheetView view="pageBreakPreview" zoomScale="85" zoomScaleNormal="85" zoomScaleSheetLayoutView="85" zoomScalePageLayoutView="70" workbookViewId="0" topLeftCell="A22">
      <selection activeCell="A2" sqref="A2:W2"/>
    </sheetView>
  </sheetViews>
  <sheetFormatPr defaultColWidth="9.140625" defaultRowHeight="12.75"/>
  <cols>
    <col min="1" max="1" width="6.28125" style="0" bestFit="1" customWidth="1"/>
    <col min="2" max="2" width="30.140625" style="46" bestFit="1" customWidth="1"/>
    <col min="3" max="3" width="10.00390625" style="0" bestFit="1" customWidth="1"/>
    <col min="4" max="4" width="10.57421875" style="0" customWidth="1"/>
    <col min="5" max="5" width="9.7109375" style="0" bestFit="1" customWidth="1"/>
    <col min="6" max="6" width="11.28125" style="0" customWidth="1"/>
    <col min="7" max="7" width="9.28125" style="0" bestFit="1" customWidth="1"/>
    <col min="8" max="8" width="11.00390625" style="0" customWidth="1"/>
    <col min="9" max="9" width="9.28125" style="0" bestFit="1" customWidth="1"/>
    <col min="10" max="10" width="9.7109375" style="0" customWidth="1"/>
    <col min="11" max="14" width="10.140625" style="0" customWidth="1"/>
    <col min="15" max="15" width="9.00390625" style="0" bestFit="1" customWidth="1"/>
    <col min="16" max="17" width="9.421875" style="0" customWidth="1"/>
    <col min="18" max="19" width="9.00390625" style="0" customWidth="1"/>
    <col min="20" max="20" width="9.28125" style="0" bestFit="1" customWidth="1"/>
    <col min="21" max="22" width="12.28125" style="0" customWidth="1"/>
    <col min="23" max="23" width="11.57421875" style="0" customWidth="1"/>
  </cols>
  <sheetData>
    <row r="1" spans="1:23" ht="18">
      <c r="A1" s="262" t="s">
        <v>131</v>
      </c>
      <c r="B1" s="262"/>
      <c r="C1" s="262"/>
      <c r="D1" s="262"/>
      <c r="E1" s="262"/>
      <c r="F1" s="262"/>
      <c r="G1" s="262"/>
      <c r="H1" s="262"/>
      <c r="I1" s="262"/>
      <c r="J1" s="262"/>
      <c r="K1" s="262"/>
      <c r="L1" s="262"/>
      <c r="M1" s="262"/>
      <c r="N1" s="262"/>
      <c r="O1" s="262"/>
      <c r="P1" s="262"/>
      <c r="Q1" s="262"/>
      <c r="R1" s="262"/>
      <c r="S1" s="262"/>
      <c r="T1" s="262"/>
      <c r="U1" s="262"/>
      <c r="V1" s="262"/>
      <c r="W1" s="262"/>
    </row>
    <row r="2" spans="1:23" ht="18.75" thickBot="1">
      <c r="A2" s="262" t="str">
        <f>Summary!A2:F2</f>
        <v>PROJECT: ADMIN BLOCK FOR GALGOTIA UNIVERSITY AT GREATER NOIDA </v>
      </c>
      <c r="B2" s="262"/>
      <c r="C2" s="262"/>
      <c r="D2" s="262"/>
      <c r="E2" s="262"/>
      <c r="F2" s="262"/>
      <c r="G2" s="262"/>
      <c r="H2" s="262"/>
      <c r="I2" s="262"/>
      <c r="J2" s="262"/>
      <c r="K2" s="262"/>
      <c r="L2" s="262"/>
      <c r="M2" s="262"/>
      <c r="N2" s="262"/>
      <c r="O2" s="262"/>
      <c r="P2" s="262"/>
      <c r="Q2" s="262"/>
      <c r="R2" s="262"/>
      <c r="S2" s="262"/>
      <c r="T2" s="262"/>
      <c r="U2" s="262"/>
      <c r="V2" s="262"/>
      <c r="W2" s="262"/>
    </row>
    <row r="3" spans="1:23" ht="15">
      <c r="A3" s="255" t="s">
        <v>38</v>
      </c>
      <c r="B3" s="263"/>
      <c r="C3" s="264" t="s">
        <v>39</v>
      </c>
      <c r="D3" s="264"/>
      <c r="E3" s="1"/>
      <c r="F3" s="2"/>
      <c r="G3" s="2"/>
      <c r="H3" s="2"/>
      <c r="I3" s="2"/>
      <c r="J3" s="2"/>
      <c r="K3" s="2"/>
      <c r="L3" s="2"/>
      <c r="M3" s="2"/>
      <c r="N3" s="2"/>
      <c r="O3" s="2"/>
      <c r="P3" s="2"/>
      <c r="Q3" s="2"/>
      <c r="R3" s="2"/>
      <c r="S3" s="2"/>
      <c r="T3" s="2"/>
      <c r="U3" s="2"/>
      <c r="V3" s="72"/>
      <c r="W3" s="3"/>
    </row>
    <row r="4" spans="1:23" s="94" customFormat="1" ht="14.25">
      <c r="A4" s="4" t="s">
        <v>40</v>
      </c>
      <c r="B4" s="48" t="s">
        <v>5</v>
      </c>
      <c r="C4" s="92" t="s">
        <v>41</v>
      </c>
      <c r="D4" s="92" t="s">
        <v>42</v>
      </c>
      <c r="E4" s="5" t="s">
        <v>43</v>
      </c>
      <c r="F4" s="5" t="s">
        <v>44</v>
      </c>
      <c r="G4" s="91" t="s">
        <v>45</v>
      </c>
      <c r="H4" s="91" t="s">
        <v>46</v>
      </c>
      <c r="I4" s="91" t="s">
        <v>47</v>
      </c>
      <c r="J4" s="91" t="s">
        <v>48</v>
      </c>
      <c r="K4" s="265" t="s">
        <v>49</v>
      </c>
      <c r="L4" s="265"/>
      <c r="M4" s="265"/>
      <c r="N4" s="100"/>
      <c r="O4" s="91" t="s">
        <v>50</v>
      </c>
      <c r="P4" s="91" t="s">
        <v>51</v>
      </c>
      <c r="Q4" s="100"/>
      <c r="R4" s="91" t="s">
        <v>52</v>
      </c>
      <c r="S4" s="100"/>
      <c r="T4" s="265" t="s">
        <v>53</v>
      </c>
      <c r="U4" s="265"/>
      <c r="V4" s="73" t="s">
        <v>112</v>
      </c>
      <c r="W4" s="6" t="s">
        <v>54</v>
      </c>
    </row>
    <row r="5" spans="1:23" s="94" customFormat="1" ht="15" thickBot="1">
      <c r="A5" s="7"/>
      <c r="B5" s="49"/>
      <c r="C5" s="95" t="s">
        <v>34</v>
      </c>
      <c r="D5" s="95" t="s">
        <v>35</v>
      </c>
      <c r="E5" s="8"/>
      <c r="F5" s="8"/>
      <c r="G5" s="8" t="s">
        <v>55</v>
      </c>
      <c r="H5" s="8" t="s">
        <v>56</v>
      </c>
      <c r="I5" s="8" t="s">
        <v>57</v>
      </c>
      <c r="J5" s="8" t="s">
        <v>58</v>
      </c>
      <c r="K5" s="97" t="s">
        <v>59</v>
      </c>
      <c r="L5" s="97"/>
      <c r="M5" s="8" t="s">
        <v>60</v>
      </c>
      <c r="N5" s="8"/>
      <c r="O5" s="8"/>
      <c r="P5" s="8"/>
      <c r="Q5" s="8"/>
      <c r="R5" s="8" t="s">
        <v>33</v>
      </c>
      <c r="S5" s="8"/>
      <c r="T5" s="8" t="s">
        <v>34</v>
      </c>
      <c r="U5" s="8" t="s">
        <v>35</v>
      </c>
      <c r="V5" s="98"/>
      <c r="W5" s="99" t="s">
        <v>35</v>
      </c>
    </row>
    <row r="6" spans="1:23" ht="14.25">
      <c r="A6" s="9"/>
      <c r="B6" s="50"/>
      <c r="C6" s="10"/>
      <c r="D6" s="10"/>
      <c r="E6" s="11"/>
      <c r="F6" s="11"/>
      <c r="G6" s="11"/>
      <c r="H6" s="11"/>
      <c r="I6" s="11"/>
      <c r="J6" s="11"/>
      <c r="K6" s="12"/>
      <c r="L6" s="12"/>
      <c r="M6" s="11"/>
      <c r="N6" s="11"/>
      <c r="O6" s="11"/>
      <c r="P6" s="11"/>
      <c r="Q6" s="11"/>
      <c r="R6" s="11"/>
      <c r="S6" s="11"/>
      <c r="T6" s="11"/>
      <c r="U6" s="11"/>
      <c r="V6" s="74"/>
      <c r="W6" s="13"/>
    </row>
    <row r="7" spans="1:23" ht="14.25">
      <c r="A7" s="16">
        <v>1</v>
      </c>
      <c r="B7" s="101" t="s">
        <v>125</v>
      </c>
      <c r="C7" s="102">
        <f>G7*1.5</f>
        <v>9</v>
      </c>
      <c r="D7" s="102">
        <f>M7*0.5</f>
        <v>0</v>
      </c>
      <c r="E7" s="19"/>
      <c r="F7" s="29">
        <f>+G7</f>
        <v>6</v>
      </c>
      <c r="G7" s="29">
        <f>SUM(K7,M7)</f>
        <v>6</v>
      </c>
      <c r="H7" s="29">
        <f>J7*2</f>
        <v>12</v>
      </c>
      <c r="I7" s="29">
        <f>SUM(K7,M7)</f>
        <v>6</v>
      </c>
      <c r="J7" s="29">
        <f>+K7+M7</f>
        <v>6</v>
      </c>
      <c r="K7" s="29">
        <v>6</v>
      </c>
      <c r="L7" s="29"/>
      <c r="M7" s="29">
        <v>0</v>
      </c>
      <c r="N7" s="29"/>
      <c r="O7" s="29">
        <f>SUM(K7:M7)</f>
        <v>6</v>
      </c>
      <c r="P7" s="29"/>
      <c r="Q7" s="29"/>
      <c r="R7" s="29">
        <f>+G7</f>
        <v>6</v>
      </c>
      <c r="S7" s="29"/>
      <c r="T7" s="20"/>
      <c r="U7" s="20"/>
      <c r="V7" s="103"/>
      <c r="W7" s="104"/>
    </row>
    <row r="8" spans="1:23" ht="14.25">
      <c r="A8" s="17"/>
      <c r="B8" s="87"/>
      <c r="C8" s="18">
        <f>K7*0.5</f>
        <v>3</v>
      </c>
      <c r="D8" s="88"/>
      <c r="E8" s="19"/>
      <c r="F8" s="19"/>
      <c r="G8" s="19"/>
      <c r="H8" s="19"/>
      <c r="I8" s="19"/>
      <c r="J8" s="19"/>
      <c r="K8" s="19"/>
      <c r="L8" s="19"/>
      <c r="M8" s="19"/>
      <c r="N8" s="19"/>
      <c r="O8" s="19"/>
      <c r="P8" s="19"/>
      <c r="Q8" s="19"/>
      <c r="R8" s="19"/>
      <c r="S8" s="19"/>
      <c r="T8" s="20"/>
      <c r="U8" s="20"/>
      <c r="V8" s="82"/>
      <c r="W8" s="21"/>
    </row>
    <row r="9" spans="1:23" ht="14.25">
      <c r="A9" s="17"/>
      <c r="B9" s="87"/>
      <c r="C9" s="18"/>
      <c r="D9" s="18"/>
      <c r="E9" s="19"/>
      <c r="F9" s="19"/>
      <c r="G9" s="20"/>
      <c r="H9" s="20"/>
      <c r="I9" s="20"/>
      <c r="J9" s="20"/>
      <c r="K9" s="20"/>
      <c r="L9" s="20"/>
      <c r="M9" s="20"/>
      <c r="N9" s="20"/>
      <c r="O9" s="20"/>
      <c r="P9" s="20"/>
      <c r="Q9" s="20"/>
      <c r="R9" s="20"/>
      <c r="S9" s="20"/>
      <c r="T9" s="20"/>
      <c r="U9" s="20"/>
      <c r="V9" s="82"/>
      <c r="W9" s="21"/>
    </row>
    <row r="10" spans="1:23" ht="14.25">
      <c r="A10" s="16">
        <v>2</v>
      </c>
      <c r="B10" s="101" t="s">
        <v>126</v>
      </c>
      <c r="C10" s="102">
        <f>G10*1.5</f>
        <v>16.5</v>
      </c>
      <c r="D10" s="102">
        <f>M10*0.5</f>
        <v>0</v>
      </c>
      <c r="E10" s="19"/>
      <c r="F10" s="29">
        <f>+G10</f>
        <v>11</v>
      </c>
      <c r="G10" s="29">
        <f>SUM(K10,M10)</f>
        <v>11</v>
      </c>
      <c r="H10" s="29">
        <f>J10*2</f>
        <v>22</v>
      </c>
      <c r="I10" s="29">
        <f>SUM(K10,M10)</f>
        <v>11</v>
      </c>
      <c r="J10" s="29">
        <f>SUM(K10,M10,M10)</f>
        <v>11</v>
      </c>
      <c r="K10" s="29">
        <v>11</v>
      </c>
      <c r="L10" s="29"/>
      <c r="M10" s="29">
        <v>0</v>
      </c>
      <c r="N10" s="29"/>
      <c r="O10" s="29">
        <f>SUM(K10:M10)</f>
        <v>11</v>
      </c>
      <c r="P10" s="29"/>
      <c r="Q10" s="29"/>
      <c r="R10" s="29">
        <f>+G10</f>
        <v>11</v>
      </c>
      <c r="S10" s="29"/>
      <c r="T10" s="20"/>
      <c r="U10" s="20"/>
      <c r="V10" s="103"/>
      <c r="W10" s="104"/>
    </row>
    <row r="11" spans="1:23" ht="14.25">
      <c r="A11" s="17"/>
      <c r="B11" s="87"/>
      <c r="C11" s="18">
        <f>K10*0.5</f>
        <v>5.5</v>
      </c>
      <c r="D11" s="88"/>
      <c r="E11" s="19"/>
      <c r="F11" s="19"/>
      <c r="G11" s="19"/>
      <c r="H11" s="19"/>
      <c r="I11" s="19"/>
      <c r="J11" s="19"/>
      <c r="K11" s="19"/>
      <c r="L11" s="19"/>
      <c r="M11" s="19"/>
      <c r="N11" s="19"/>
      <c r="O11" s="19"/>
      <c r="P11" s="19"/>
      <c r="Q11" s="19"/>
      <c r="R11" s="19"/>
      <c r="S11" s="19"/>
      <c r="T11" s="20"/>
      <c r="U11" s="20"/>
      <c r="V11" s="82"/>
      <c r="W11" s="21"/>
    </row>
    <row r="12" spans="1:23" ht="14.25">
      <c r="A12" s="17"/>
      <c r="B12" s="87"/>
      <c r="C12" s="18"/>
      <c r="D12" s="18"/>
      <c r="E12" s="19"/>
      <c r="F12" s="19"/>
      <c r="G12" s="29"/>
      <c r="H12" s="29"/>
      <c r="I12" s="29"/>
      <c r="J12" s="29"/>
      <c r="K12" s="29"/>
      <c r="L12" s="29"/>
      <c r="M12" s="29"/>
      <c r="N12" s="29"/>
      <c r="O12" s="29"/>
      <c r="P12" s="19"/>
      <c r="Q12" s="19"/>
      <c r="R12" s="19"/>
      <c r="S12" s="19"/>
      <c r="T12" s="20"/>
      <c r="U12" s="20"/>
      <c r="V12" s="82"/>
      <c r="W12" s="22"/>
    </row>
    <row r="13" spans="1:23" ht="14.25">
      <c r="A13" s="16">
        <v>3</v>
      </c>
      <c r="B13" s="101" t="s">
        <v>61</v>
      </c>
      <c r="C13" s="102">
        <f>G13*1.5</f>
        <v>0</v>
      </c>
      <c r="D13" s="102">
        <f>M13*0.5</f>
        <v>0</v>
      </c>
      <c r="E13" s="19"/>
      <c r="F13" s="29">
        <f>+G13</f>
        <v>0</v>
      </c>
      <c r="G13" s="29">
        <v>0</v>
      </c>
      <c r="H13" s="29">
        <f>J13*2</f>
        <v>2</v>
      </c>
      <c r="I13" s="29">
        <f>SUM(K13,M13)</f>
        <v>1</v>
      </c>
      <c r="J13" s="29">
        <f>SUM(K13,M13,M13)</f>
        <v>1</v>
      </c>
      <c r="K13" s="29">
        <v>1</v>
      </c>
      <c r="L13" s="29"/>
      <c r="M13" s="29">
        <v>0</v>
      </c>
      <c r="N13" s="29"/>
      <c r="O13" s="29">
        <f>SUM(K13:M13)</f>
        <v>1</v>
      </c>
      <c r="P13" s="29">
        <v>2</v>
      </c>
      <c r="Q13" s="29"/>
      <c r="R13" s="29">
        <f>+G13</f>
        <v>0</v>
      </c>
      <c r="S13" s="29"/>
      <c r="T13" s="20"/>
      <c r="U13" s="29">
        <v>1</v>
      </c>
      <c r="V13" s="85"/>
      <c r="W13" s="86">
        <v>1</v>
      </c>
    </row>
    <row r="14" spans="1:23" ht="14.25">
      <c r="A14" s="17"/>
      <c r="B14" s="87"/>
      <c r="C14" s="18">
        <f>K13*0.5</f>
        <v>0.5</v>
      </c>
      <c r="D14" s="18">
        <f>(14*3.5*2)+20</f>
        <v>118</v>
      </c>
      <c r="E14" s="19"/>
      <c r="F14" s="19"/>
      <c r="G14" s="19"/>
      <c r="H14" s="19"/>
      <c r="I14" s="19"/>
      <c r="J14" s="19"/>
      <c r="K14" s="19"/>
      <c r="L14" s="19"/>
      <c r="M14" s="19"/>
      <c r="N14" s="19"/>
      <c r="O14" s="19"/>
      <c r="P14" s="19"/>
      <c r="Q14" s="19"/>
      <c r="R14" s="19"/>
      <c r="S14" s="19"/>
      <c r="T14" s="20"/>
      <c r="U14" s="20"/>
      <c r="V14" s="82"/>
      <c r="W14" s="21"/>
    </row>
    <row r="15" spans="1:23" ht="15" thickBot="1">
      <c r="A15" s="23"/>
      <c r="B15" s="51"/>
      <c r="C15" s="24"/>
      <c r="D15" s="25"/>
      <c r="E15" s="26"/>
      <c r="F15" s="26"/>
      <c r="G15" s="26"/>
      <c r="H15" s="26"/>
      <c r="I15" s="26"/>
      <c r="J15" s="26"/>
      <c r="K15" s="26"/>
      <c r="L15" s="26"/>
      <c r="M15" s="26"/>
      <c r="N15" s="26"/>
      <c r="O15" s="26"/>
      <c r="P15" s="26"/>
      <c r="Q15" s="26"/>
      <c r="R15" s="26"/>
      <c r="S15" s="26"/>
      <c r="T15" s="26"/>
      <c r="U15" s="26"/>
      <c r="V15" s="83"/>
      <c r="W15" s="27"/>
    </row>
    <row r="16" spans="1:23" ht="15">
      <c r="A16" s="35"/>
      <c r="B16" s="36" t="s">
        <v>62</v>
      </c>
      <c r="C16" s="60">
        <f>CEILING(((SUM(C7,C10,C13))*1.1),5)</f>
        <v>30</v>
      </c>
      <c r="D16" s="60">
        <f>CEILING(((SUM(D7,D10,D13))*1.1),5)</f>
        <v>0</v>
      </c>
      <c r="E16" s="62">
        <f aca="true" t="shared" si="0" ref="E16:W16">SUM(E7:E14)</f>
        <v>0</v>
      </c>
      <c r="F16" s="36">
        <f t="shared" si="0"/>
        <v>17</v>
      </c>
      <c r="G16" s="36">
        <f t="shared" si="0"/>
        <v>17</v>
      </c>
      <c r="H16" s="36">
        <f t="shared" si="0"/>
        <v>36</v>
      </c>
      <c r="I16" s="36">
        <f t="shared" si="0"/>
        <v>18</v>
      </c>
      <c r="J16" s="36">
        <f t="shared" si="0"/>
        <v>18</v>
      </c>
      <c r="K16" s="36">
        <f t="shared" si="0"/>
        <v>18</v>
      </c>
      <c r="L16" s="36"/>
      <c r="M16" s="36">
        <f t="shared" si="0"/>
        <v>0</v>
      </c>
      <c r="N16" s="36"/>
      <c r="O16" s="36">
        <f t="shared" si="0"/>
        <v>18</v>
      </c>
      <c r="P16" s="36">
        <f t="shared" si="0"/>
        <v>2</v>
      </c>
      <c r="Q16" s="36"/>
      <c r="R16" s="36">
        <f t="shared" si="0"/>
        <v>17</v>
      </c>
      <c r="S16" s="36"/>
      <c r="T16" s="36">
        <f t="shared" si="0"/>
        <v>0</v>
      </c>
      <c r="U16" s="36">
        <f t="shared" si="0"/>
        <v>1</v>
      </c>
      <c r="V16" s="36">
        <f t="shared" si="0"/>
        <v>0</v>
      </c>
      <c r="W16" s="59">
        <f t="shared" si="0"/>
        <v>1</v>
      </c>
    </row>
    <row r="17" spans="1:23" ht="15.75" thickBot="1">
      <c r="A17" s="37"/>
      <c r="B17" s="58"/>
      <c r="C17" s="61">
        <f>CEILING(((SUM(C8,C11,C14))*1.1),5)</f>
        <v>10</v>
      </c>
      <c r="D17" s="61">
        <f>CEILING(((SUM(D8,D11,D14))*1.1),5)</f>
        <v>130</v>
      </c>
      <c r="E17" s="63"/>
      <c r="F17" s="38"/>
      <c r="G17" s="38"/>
      <c r="H17" s="39"/>
      <c r="I17" s="39"/>
      <c r="J17" s="39"/>
      <c r="K17" s="39"/>
      <c r="L17" s="39"/>
      <c r="M17" s="39"/>
      <c r="N17" s="39"/>
      <c r="O17" s="39"/>
      <c r="P17" s="39"/>
      <c r="Q17" s="39"/>
      <c r="R17" s="39"/>
      <c r="S17" s="39"/>
      <c r="T17" s="39"/>
      <c r="U17" s="39"/>
      <c r="V17" s="75"/>
      <c r="W17" s="40"/>
    </row>
    <row r="18" spans="1:23" ht="15.75" thickBot="1">
      <c r="A18" s="28"/>
      <c r="B18" s="52"/>
      <c r="C18" s="34"/>
      <c r="D18" s="34"/>
      <c r="E18" s="33"/>
      <c r="F18" s="33"/>
      <c r="G18" s="33"/>
      <c r="H18" s="33"/>
      <c r="I18" s="33"/>
      <c r="J18" s="33"/>
      <c r="K18" s="33"/>
      <c r="L18" s="33"/>
      <c r="M18" s="33"/>
      <c r="N18" s="33"/>
      <c r="O18" s="33"/>
      <c r="P18" s="33"/>
      <c r="Q18" s="33"/>
      <c r="R18" s="33"/>
      <c r="S18" s="33"/>
      <c r="T18" s="33"/>
      <c r="U18" s="33"/>
      <c r="V18" s="33"/>
      <c r="W18" s="33"/>
    </row>
    <row r="19" spans="1:23" ht="15.75" customHeight="1">
      <c r="A19" s="255" t="s">
        <v>63</v>
      </c>
      <c r="B19" s="256"/>
      <c r="C19" s="257" t="s">
        <v>64</v>
      </c>
      <c r="D19" s="257"/>
      <c r="E19" s="257"/>
      <c r="F19" s="257"/>
      <c r="G19" s="258" t="s">
        <v>65</v>
      </c>
      <c r="H19" s="259"/>
      <c r="I19" s="259"/>
      <c r="J19" s="259"/>
      <c r="K19" s="260" t="s">
        <v>53</v>
      </c>
      <c r="L19" s="260"/>
      <c r="M19" s="260"/>
      <c r="N19" s="260"/>
      <c r="O19" s="261"/>
      <c r="P19" s="266" t="s">
        <v>75</v>
      </c>
      <c r="Q19" s="260"/>
      <c r="R19" s="260"/>
      <c r="S19" s="260"/>
      <c r="T19" s="261"/>
      <c r="U19" s="64" t="s">
        <v>54</v>
      </c>
      <c r="V19" s="71" t="s">
        <v>111</v>
      </c>
      <c r="W19" s="65" t="s">
        <v>51</v>
      </c>
    </row>
    <row r="20" spans="1:23" s="94" customFormat="1" ht="14.25">
      <c r="A20" s="4" t="s">
        <v>40</v>
      </c>
      <c r="B20" s="53" t="s">
        <v>5</v>
      </c>
      <c r="C20" s="92" t="s">
        <v>41</v>
      </c>
      <c r="D20" s="92" t="s">
        <v>66</v>
      </c>
      <c r="E20" s="92" t="s">
        <v>67</v>
      </c>
      <c r="F20" s="92" t="s">
        <v>42</v>
      </c>
      <c r="G20" s="5" t="s">
        <v>69</v>
      </c>
      <c r="H20" s="5" t="s">
        <v>68</v>
      </c>
      <c r="I20" s="5" t="s">
        <v>70</v>
      </c>
      <c r="J20" s="5" t="s">
        <v>116</v>
      </c>
      <c r="K20" s="111" t="s">
        <v>127</v>
      </c>
      <c r="L20" s="111" t="s">
        <v>117</v>
      </c>
      <c r="M20" s="111" t="s">
        <v>34</v>
      </c>
      <c r="N20" s="111" t="s">
        <v>128</v>
      </c>
      <c r="O20" s="111" t="s">
        <v>79</v>
      </c>
      <c r="P20" s="111"/>
      <c r="Q20" s="111" t="s">
        <v>117</v>
      </c>
      <c r="R20" s="111" t="s">
        <v>34</v>
      </c>
      <c r="S20" s="111" t="s">
        <v>128</v>
      </c>
      <c r="T20" s="91" t="s">
        <v>79</v>
      </c>
      <c r="U20" s="91" t="s">
        <v>35</v>
      </c>
      <c r="V20" s="73" t="s">
        <v>35</v>
      </c>
      <c r="W20" s="93"/>
    </row>
    <row r="21" spans="1:23" s="94" customFormat="1" ht="15" thickBot="1">
      <c r="A21" s="7"/>
      <c r="B21" s="54"/>
      <c r="C21" s="95" t="s">
        <v>71</v>
      </c>
      <c r="D21" s="95" t="s">
        <v>72</v>
      </c>
      <c r="E21" s="95" t="s">
        <v>73</v>
      </c>
      <c r="F21" s="95" t="s">
        <v>74</v>
      </c>
      <c r="G21" s="96"/>
      <c r="H21" s="96"/>
      <c r="I21" s="96"/>
      <c r="J21" s="96"/>
      <c r="K21" s="96"/>
      <c r="L21" s="96"/>
      <c r="M21" s="96"/>
      <c r="N21" s="96"/>
      <c r="O21" s="95"/>
      <c r="P21" s="95"/>
      <c r="Q21" s="95"/>
      <c r="R21" s="96"/>
      <c r="S21" s="96"/>
      <c r="T21" s="56"/>
      <c r="U21" s="56"/>
      <c r="V21" s="76"/>
      <c r="W21" s="67"/>
    </row>
    <row r="22" spans="1:23" ht="14.25">
      <c r="A22" s="17"/>
      <c r="B22" s="43"/>
      <c r="C22" s="19"/>
      <c r="D22" s="19"/>
      <c r="E22" s="19"/>
      <c r="F22" s="19"/>
      <c r="G22" s="15"/>
      <c r="H22" s="15"/>
      <c r="I22" s="15"/>
      <c r="J22" s="15"/>
      <c r="K22" s="29"/>
      <c r="L22" s="29"/>
      <c r="M22" s="15"/>
      <c r="N22" s="15"/>
      <c r="O22" s="29"/>
      <c r="P22" s="29"/>
      <c r="Q22" s="29"/>
      <c r="R22" s="15"/>
      <c r="S22" s="15"/>
      <c r="T22" s="19"/>
      <c r="U22" s="14"/>
      <c r="V22" s="77"/>
      <c r="W22" s="68"/>
    </row>
    <row r="23" spans="1:23" ht="14.25" hidden="1">
      <c r="A23" s="16">
        <v>1</v>
      </c>
      <c r="B23" s="47"/>
      <c r="C23" s="41"/>
      <c r="D23" s="41"/>
      <c r="E23" s="41"/>
      <c r="F23" s="41"/>
      <c r="G23" s="90"/>
      <c r="H23" s="31"/>
      <c r="I23" s="31"/>
      <c r="J23" s="31"/>
      <c r="K23" s="29"/>
      <c r="L23" s="29"/>
      <c r="M23" s="31"/>
      <c r="N23" s="31"/>
      <c r="O23" s="29"/>
      <c r="P23" s="31"/>
      <c r="Q23" s="31"/>
      <c r="R23" s="31"/>
      <c r="S23" s="31"/>
      <c r="T23" s="31"/>
      <c r="U23" s="31"/>
      <c r="V23" s="78"/>
      <c r="W23" s="32"/>
    </row>
    <row r="24" spans="1:23" ht="14.25" hidden="1">
      <c r="A24" s="17"/>
      <c r="B24" s="43"/>
      <c r="C24" s="44"/>
      <c r="D24" s="42"/>
      <c r="E24" s="42"/>
      <c r="F24" s="42"/>
      <c r="G24" s="31"/>
      <c r="H24" s="31"/>
      <c r="I24" s="31"/>
      <c r="J24" s="31"/>
      <c r="K24" s="31"/>
      <c r="L24" s="31"/>
      <c r="M24" s="31"/>
      <c r="N24" s="31"/>
      <c r="O24" s="31"/>
      <c r="P24" s="31"/>
      <c r="Q24" s="31"/>
      <c r="R24" s="31"/>
      <c r="S24" s="31"/>
      <c r="T24" s="30"/>
      <c r="U24" s="30"/>
      <c r="V24" s="79"/>
      <c r="W24" s="69"/>
    </row>
    <row r="25" spans="1:23" ht="14.25" hidden="1">
      <c r="A25" s="17"/>
      <c r="B25" s="43"/>
      <c r="C25" s="19"/>
      <c r="D25" s="19"/>
      <c r="E25" s="19"/>
      <c r="F25" s="19"/>
      <c r="G25" s="29"/>
      <c r="H25" s="29"/>
      <c r="I25" s="29"/>
      <c r="J25" s="29"/>
      <c r="K25" s="29"/>
      <c r="L25" s="29"/>
      <c r="M25" s="29"/>
      <c r="N25" s="29"/>
      <c r="O25" s="29"/>
      <c r="P25" s="31"/>
      <c r="Q25" s="31"/>
      <c r="R25" s="31"/>
      <c r="S25" s="31"/>
      <c r="T25" s="30"/>
      <c r="U25" s="30"/>
      <c r="V25" s="79"/>
      <c r="W25" s="69"/>
    </row>
    <row r="26" spans="1:23" ht="14.25">
      <c r="A26" s="16">
        <v>1</v>
      </c>
      <c r="B26" s="47" t="s">
        <v>113</v>
      </c>
      <c r="C26" s="84">
        <v>80</v>
      </c>
      <c r="D26" s="84">
        <v>15</v>
      </c>
      <c r="E26" s="84">
        <v>20</v>
      </c>
      <c r="F26" s="84">
        <v>5</v>
      </c>
      <c r="G26" s="106"/>
      <c r="H26" s="105">
        <v>31</v>
      </c>
      <c r="I26" s="105">
        <v>21</v>
      </c>
      <c r="J26" s="105">
        <v>1</v>
      </c>
      <c r="K26" s="29">
        <v>2</v>
      </c>
      <c r="L26" s="29"/>
      <c r="M26" s="29">
        <v>1</v>
      </c>
      <c r="N26" s="29">
        <v>2</v>
      </c>
      <c r="O26" s="29"/>
      <c r="P26" s="29"/>
      <c r="Q26" s="29"/>
      <c r="R26" s="29"/>
      <c r="S26" s="29">
        <v>2</v>
      </c>
      <c r="T26" s="31"/>
      <c r="U26" s="31"/>
      <c r="V26" s="78"/>
      <c r="W26" s="32"/>
    </row>
    <row r="27" spans="1:23" ht="14.25">
      <c r="A27" s="17"/>
      <c r="B27" s="43"/>
      <c r="C27" s="87">
        <v>15</v>
      </c>
      <c r="D27" s="87">
        <v>30</v>
      </c>
      <c r="E27" s="87">
        <v>10</v>
      </c>
      <c r="F27" s="87">
        <v>0</v>
      </c>
      <c r="G27" s="31"/>
      <c r="H27" s="31"/>
      <c r="I27" s="31"/>
      <c r="J27" s="31"/>
      <c r="K27" s="31"/>
      <c r="L27" s="31"/>
      <c r="M27" s="31"/>
      <c r="N27" s="31"/>
      <c r="O27" s="31"/>
      <c r="P27" s="31"/>
      <c r="Q27" s="31"/>
      <c r="R27" s="31"/>
      <c r="S27" s="31"/>
      <c r="T27" s="31"/>
      <c r="U27" s="30"/>
      <c r="V27" s="79"/>
      <c r="W27" s="69"/>
    </row>
    <row r="28" spans="1:23" ht="14.25">
      <c r="A28" s="17"/>
      <c r="B28" s="43"/>
      <c r="C28" s="30"/>
      <c r="D28" s="30"/>
      <c r="E28" s="30"/>
      <c r="F28" s="30"/>
      <c r="G28" s="31"/>
      <c r="H28" s="29"/>
      <c r="I28" s="29"/>
      <c r="J28" s="29"/>
      <c r="K28" s="31"/>
      <c r="L28" s="31"/>
      <c r="M28" s="31"/>
      <c r="N28" s="31"/>
      <c r="O28" s="31"/>
      <c r="P28" s="31"/>
      <c r="Q28" s="31"/>
      <c r="R28" s="31"/>
      <c r="S28" s="31"/>
      <c r="T28" s="31"/>
      <c r="U28" s="30"/>
      <c r="V28" s="79"/>
      <c r="W28" s="69"/>
    </row>
    <row r="29" spans="1:23" ht="14.25">
      <c r="A29" s="16">
        <v>2</v>
      </c>
      <c r="B29" s="47" t="s">
        <v>114</v>
      </c>
      <c r="C29" s="84">
        <v>75</v>
      </c>
      <c r="D29" s="84">
        <v>25</v>
      </c>
      <c r="E29" s="84">
        <v>10</v>
      </c>
      <c r="F29" s="84">
        <v>0</v>
      </c>
      <c r="G29" s="106"/>
      <c r="H29" s="105">
        <v>24</v>
      </c>
      <c r="I29" s="105">
        <v>24</v>
      </c>
      <c r="J29" s="105">
        <v>1</v>
      </c>
      <c r="K29" s="29">
        <v>2</v>
      </c>
      <c r="L29" s="29"/>
      <c r="M29" s="29">
        <v>1</v>
      </c>
      <c r="N29" s="29"/>
      <c r="O29" s="29"/>
      <c r="P29" s="29"/>
      <c r="Q29" s="29"/>
      <c r="R29" s="29">
        <v>1</v>
      </c>
      <c r="S29" s="31"/>
      <c r="T29" s="31"/>
      <c r="U29" s="31"/>
      <c r="V29" s="78"/>
      <c r="W29" s="32"/>
    </row>
    <row r="30" spans="1:23" ht="14.25">
      <c r="A30" s="17"/>
      <c r="B30" s="43"/>
      <c r="C30" s="87">
        <v>15</v>
      </c>
      <c r="D30" s="87">
        <v>25</v>
      </c>
      <c r="E30" s="87">
        <v>5</v>
      </c>
      <c r="F30" s="87">
        <v>0</v>
      </c>
      <c r="G30" s="31"/>
      <c r="H30" s="31"/>
      <c r="I30" s="31"/>
      <c r="J30" s="31"/>
      <c r="K30" s="31"/>
      <c r="L30" s="31"/>
      <c r="M30" s="31"/>
      <c r="N30" s="31"/>
      <c r="O30" s="31"/>
      <c r="P30" s="31"/>
      <c r="Q30" s="31"/>
      <c r="R30" s="31"/>
      <c r="S30" s="31"/>
      <c r="T30" s="31"/>
      <c r="U30" s="30"/>
      <c r="V30" s="79"/>
      <c r="W30" s="69"/>
    </row>
    <row r="31" spans="1:23" ht="14.25">
      <c r="A31" s="17"/>
      <c r="B31" s="43"/>
      <c r="C31" s="30"/>
      <c r="D31" s="30"/>
      <c r="E31" s="30"/>
      <c r="F31" s="30"/>
      <c r="G31" s="31"/>
      <c r="H31" s="31"/>
      <c r="I31" s="31"/>
      <c r="J31" s="31"/>
      <c r="K31" s="31"/>
      <c r="L31" s="31"/>
      <c r="M31" s="31"/>
      <c r="N31" s="31"/>
      <c r="O31" s="31"/>
      <c r="P31" s="31"/>
      <c r="Q31" s="31"/>
      <c r="R31" s="31"/>
      <c r="S31" s="31"/>
      <c r="T31" s="31"/>
      <c r="U31" s="30"/>
      <c r="V31" s="79"/>
      <c r="W31" s="69"/>
    </row>
    <row r="32" spans="1:23" ht="14.25">
      <c r="A32" s="16">
        <v>3</v>
      </c>
      <c r="B32" s="47" t="s">
        <v>115</v>
      </c>
      <c r="C32" s="84">
        <v>75</v>
      </c>
      <c r="D32" s="84">
        <v>25</v>
      </c>
      <c r="E32" s="84">
        <v>10</v>
      </c>
      <c r="F32" s="84">
        <v>0</v>
      </c>
      <c r="G32" s="105"/>
      <c r="H32" s="105">
        <v>24</v>
      </c>
      <c r="I32" s="105">
        <v>23</v>
      </c>
      <c r="J32" s="105">
        <v>1</v>
      </c>
      <c r="K32" s="29">
        <v>2</v>
      </c>
      <c r="L32" s="29"/>
      <c r="M32" s="29">
        <v>1</v>
      </c>
      <c r="N32" s="29"/>
      <c r="O32" s="29"/>
      <c r="P32" s="29"/>
      <c r="Q32" s="29"/>
      <c r="R32" s="29">
        <v>1</v>
      </c>
      <c r="S32" s="29"/>
      <c r="T32" s="29"/>
      <c r="U32" s="29"/>
      <c r="V32" s="85"/>
      <c r="W32" s="86"/>
    </row>
    <row r="33" spans="1:23" ht="14.25">
      <c r="A33" s="17"/>
      <c r="B33" s="43"/>
      <c r="C33" s="87">
        <v>15</v>
      </c>
      <c r="D33" s="87">
        <v>25</v>
      </c>
      <c r="E33" s="87">
        <v>5</v>
      </c>
      <c r="F33" s="87">
        <v>0</v>
      </c>
      <c r="G33" s="31"/>
      <c r="H33" s="31"/>
      <c r="I33" s="31"/>
      <c r="J33" s="31"/>
      <c r="K33" s="31"/>
      <c r="L33" s="31"/>
      <c r="M33" s="31"/>
      <c r="N33" s="31"/>
      <c r="O33" s="31"/>
      <c r="P33" s="31"/>
      <c r="Q33" s="31"/>
      <c r="R33" s="31"/>
      <c r="S33" s="31"/>
      <c r="T33" s="31"/>
      <c r="U33" s="30"/>
      <c r="V33" s="79"/>
      <c r="W33" s="69"/>
    </row>
    <row r="34" spans="1:23" ht="14.25">
      <c r="A34" s="17"/>
      <c r="B34" s="43"/>
      <c r="C34" s="30"/>
      <c r="D34" s="30"/>
      <c r="E34" s="30"/>
      <c r="F34" s="30"/>
      <c r="G34" s="31"/>
      <c r="H34" s="31"/>
      <c r="I34" s="31"/>
      <c r="J34" s="31"/>
      <c r="K34" s="31"/>
      <c r="L34" s="31"/>
      <c r="M34" s="31"/>
      <c r="N34" s="31"/>
      <c r="O34" s="31"/>
      <c r="P34" s="31"/>
      <c r="Q34" s="31"/>
      <c r="R34" s="31"/>
      <c r="S34" s="31"/>
      <c r="T34" s="31"/>
      <c r="U34" s="30"/>
      <c r="V34" s="79"/>
      <c r="W34" s="69"/>
    </row>
    <row r="35" spans="1:23" ht="14.25">
      <c r="A35" s="16">
        <v>4</v>
      </c>
      <c r="B35" s="47" t="s">
        <v>119</v>
      </c>
      <c r="C35" s="84">
        <v>80</v>
      </c>
      <c r="D35" s="84">
        <v>10</v>
      </c>
      <c r="E35" s="84">
        <v>15</v>
      </c>
      <c r="F35" s="84">
        <v>5</v>
      </c>
      <c r="G35" s="57">
        <v>0</v>
      </c>
      <c r="H35" s="105">
        <v>25</v>
      </c>
      <c r="I35" s="105">
        <v>23</v>
      </c>
      <c r="J35" s="105">
        <v>1</v>
      </c>
      <c r="K35" s="29">
        <v>2</v>
      </c>
      <c r="L35" s="29"/>
      <c r="M35" s="29"/>
      <c r="N35" s="29">
        <v>1</v>
      </c>
      <c r="O35" s="29"/>
      <c r="P35" s="29"/>
      <c r="Q35" s="29"/>
      <c r="R35" s="29"/>
      <c r="S35" s="29">
        <v>1</v>
      </c>
      <c r="T35" s="31"/>
      <c r="U35" s="31"/>
      <c r="V35" s="78"/>
      <c r="W35" s="32"/>
    </row>
    <row r="36" spans="1:23" ht="14.25">
      <c r="A36" s="17"/>
      <c r="B36" s="45"/>
      <c r="C36" s="87">
        <v>10</v>
      </c>
      <c r="D36" s="87">
        <v>25</v>
      </c>
      <c r="E36" s="87">
        <v>10</v>
      </c>
      <c r="F36" s="87">
        <v>0</v>
      </c>
      <c r="G36" s="31"/>
      <c r="H36" s="29"/>
      <c r="I36" s="29"/>
      <c r="J36" s="29"/>
      <c r="K36" s="31"/>
      <c r="L36" s="31"/>
      <c r="M36" s="31"/>
      <c r="N36" s="31"/>
      <c r="O36" s="31"/>
      <c r="P36" s="31"/>
      <c r="Q36" s="31"/>
      <c r="R36" s="31"/>
      <c r="S36" s="31"/>
      <c r="T36" s="31"/>
      <c r="U36" s="30"/>
      <c r="V36" s="79"/>
      <c r="W36" s="69"/>
    </row>
    <row r="37" spans="1:23" ht="14.25">
      <c r="A37" s="17"/>
      <c r="B37" s="43"/>
      <c r="C37" s="30"/>
      <c r="D37" s="30"/>
      <c r="E37" s="30"/>
      <c r="F37" s="30"/>
      <c r="G37" s="29"/>
      <c r="H37" s="29"/>
      <c r="I37" s="29"/>
      <c r="J37" s="29"/>
      <c r="K37" s="31"/>
      <c r="L37" s="31"/>
      <c r="M37" s="31"/>
      <c r="N37" s="31"/>
      <c r="O37" s="31"/>
      <c r="P37" s="31"/>
      <c r="Q37" s="31"/>
      <c r="R37" s="31"/>
      <c r="S37" s="31"/>
      <c r="T37" s="31"/>
      <c r="U37" s="30"/>
      <c r="V37" s="79"/>
      <c r="W37" s="69"/>
    </row>
    <row r="38" spans="1:23" ht="14.25">
      <c r="A38" s="16">
        <v>5</v>
      </c>
      <c r="B38" s="47" t="s">
        <v>129</v>
      </c>
      <c r="C38" s="84">
        <v>40</v>
      </c>
      <c r="D38" s="84">
        <v>25</v>
      </c>
      <c r="E38" s="84">
        <v>15</v>
      </c>
      <c r="F38" s="84"/>
      <c r="G38" s="105"/>
      <c r="H38" s="105"/>
      <c r="I38" s="105">
        <v>26</v>
      </c>
      <c r="J38" s="105">
        <v>6</v>
      </c>
      <c r="K38" s="29">
        <v>4</v>
      </c>
      <c r="L38" s="29"/>
      <c r="M38" s="29">
        <v>1</v>
      </c>
      <c r="N38" s="29"/>
      <c r="O38" s="29"/>
      <c r="P38" s="29"/>
      <c r="Q38" s="29"/>
      <c r="R38" s="29">
        <v>1</v>
      </c>
      <c r="S38" s="31"/>
      <c r="T38" s="31"/>
      <c r="U38" s="31"/>
      <c r="V38" s="78"/>
      <c r="W38" s="32"/>
    </row>
    <row r="39" spans="1:23" ht="14.25">
      <c r="A39" s="17"/>
      <c r="B39" s="89"/>
      <c r="C39" s="87">
        <v>20</v>
      </c>
      <c r="D39" s="87">
        <v>35</v>
      </c>
      <c r="E39" s="87">
        <v>5</v>
      </c>
      <c r="F39" s="87"/>
      <c r="G39" s="31"/>
      <c r="H39" s="31"/>
      <c r="I39" s="31"/>
      <c r="J39" s="31"/>
      <c r="K39" s="31"/>
      <c r="L39" s="31"/>
      <c r="M39" s="31"/>
      <c r="N39" s="31"/>
      <c r="O39" s="31"/>
      <c r="P39" s="31"/>
      <c r="Q39" s="31"/>
      <c r="R39" s="31"/>
      <c r="S39" s="31"/>
      <c r="T39" s="31"/>
      <c r="U39" s="30"/>
      <c r="V39" s="79"/>
      <c r="W39" s="69"/>
    </row>
    <row r="40" spans="1:23" ht="14.25">
      <c r="A40" s="17"/>
      <c r="B40" s="43"/>
      <c r="C40" s="30"/>
      <c r="D40" s="30"/>
      <c r="E40" s="30"/>
      <c r="F40" s="30"/>
      <c r="G40" s="31"/>
      <c r="H40" s="31"/>
      <c r="I40" s="31"/>
      <c r="J40" s="31"/>
      <c r="K40" s="31"/>
      <c r="L40" s="31"/>
      <c r="M40" s="31"/>
      <c r="N40" s="31"/>
      <c r="O40" s="31"/>
      <c r="P40" s="31"/>
      <c r="Q40" s="31"/>
      <c r="R40" s="31"/>
      <c r="S40" s="31"/>
      <c r="T40" s="31"/>
      <c r="U40" s="30"/>
      <c r="V40" s="79"/>
      <c r="W40" s="69"/>
    </row>
    <row r="41" spans="1:23" ht="14.25">
      <c r="A41" s="16">
        <v>6</v>
      </c>
      <c r="B41" s="47" t="s">
        <v>130</v>
      </c>
      <c r="C41" s="110">
        <f aca="true" t="shared" si="1" ref="C41:E42">C38*$B$42</f>
        <v>360</v>
      </c>
      <c r="D41" s="110">
        <f t="shared" si="1"/>
        <v>225</v>
      </c>
      <c r="E41" s="110">
        <f t="shared" si="1"/>
        <v>135</v>
      </c>
      <c r="F41" s="110">
        <f aca="true" t="shared" si="2" ref="F41:W41">F38*$B$42</f>
        <v>0</v>
      </c>
      <c r="G41" s="105">
        <f t="shared" si="2"/>
        <v>0</v>
      </c>
      <c r="H41" s="105">
        <f t="shared" si="2"/>
        <v>0</v>
      </c>
      <c r="I41" s="105">
        <f t="shared" si="2"/>
        <v>234</v>
      </c>
      <c r="J41" s="105">
        <f t="shared" si="2"/>
        <v>54</v>
      </c>
      <c r="K41" s="105">
        <f t="shared" si="2"/>
        <v>36</v>
      </c>
      <c r="L41" s="105">
        <f t="shared" si="2"/>
        <v>0</v>
      </c>
      <c r="M41" s="105">
        <f t="shared" si="2"/>
        <v>9</v>
      </c>
      <c r="N41" s="105">
        <f t="shared" si="2"/>
        <v>0</v>
      </c>
      <c r="O41" s="105">
        <f t="shared" si="2"/>
        <v>0</v>
      </c>
      <c r="P41" s="105">
        <f t="shared" si="2"/>
        <v>0</v>
      </c>
      <c r="Q41" s="105">
        <f t="shared" si="2"/>
        <v>0</v>
      </c>
      <c r="R41" s="105">
        <f t="shared" si="2"/>
        <v>9</v>
      </c>
      <c r="S41" s="105">
        <f t="shared" si="2"/>
        <v>0</v>
      </c>
      <c r="T41" s="105">
        <f t="shared" si="2"/>
        <v>0</v>
      </c>
      <c r="U41" s="105">
        <f t="shared" si="2"/>
        <v>0</v>
      </c>
      <c r="V41" s="105">
        <f t="shared" si="2"/>
        <v>0</v>
      </c>
      <c r="W41" s="105">
        <f t="shared" si="2"/>
        <v>0</v>
      </c>
    </row>
    <row r="42" spans="1:23" ht="14.25">
      <c r="A42" s="17"/>
      <c r="B42" s="109">
        <v>9</v>
      </c>
      <c r="C42" s="87">
        <f t="shared" si="1"/>
        <v>180</v>
      </c>
      <c r="D42" s="87">
        <f t="shared" si="1"/>
        <v>315</v>
      </c>
      <c r="E42" s="87">
        <f t="shared" si="1"/>
        <v>45</v>
      </c>
      <c r="F42" s="87">
        <f>F39*$B$42</f>
        <v>0</v>
      </c>
      <c r="G42" s="31"/>
      <c r="H42" s="31"/>
      <c r="I42" s="31"/>
      <c r="J42" s="31"/>
      <c r="K42" s="31"/>
      <c r="L42" s="31"/>
      <c r="M42" s="31"/>
      <c r="N42" s="31"/>
      <c r="O42" s="31"/>
      <c r="P42" s="31"/>
      <c r="Q42" s="31"/>
      <c r="R42" s="31"/>
      <c r="S42" s="31"/>
      <c r="T42" s="31"/>
      <c r="U42" s="30"/>
      <c r="V42" s="79"/>
      <c r="W42" s="69"/>
    </row>
    <row r="43" spans="1:23" ht="14.25">
      <c r="A43" s="17"/>
      <c r="B43" s="43"/>
      <c r="C43" s="30"/>
      <c r="D43" s="30"/>
      <c r="E43" s="30"/>
      <c r="F43" s="30"/>
      <c r="G43" s="31"/>
      <c r="H43" s="31"/>
      <c r="I43" s="31"/>
      <c r="J43" s="31"/>
      <c r="K43" s="31"/>
      <c r="L43" s="31"/>
      <c r="M43" s="31"/>
      <c r="N43" s="31"/>
      <c r="O43" s="31"/>
      <c r="P43" s="31"/>
      <c r="Q43" s="31"/>
      <c r="R43" s="31"/>
      <c r="S43" s="31"/>
      <c r="T43" s="31"/>
      <c r="U43" s="30"/>
      <c r="V43" s="79"/>
      <c r="W43" s="69"/>
    </row>
    <row r="44" spans="1:23" ht="14.25">
      <c r="A44" s="16">
        <v>7</v>
      </c>
      <c r="B44" s="47" t="s">
        <v>61</v>
      </c>
      <c r="C44" s="41"/>
      <c r="D44" s="41"/>
      <c r="E44" s="41"/>
      <c r="F44" s="41"/>
      <c r="G44" s="90"/>
      <c r="H44" s="31"/>
      <c r="I44" s="31"/>
      <c r="J44" s="31"/>
      <c r="K44" s="31"/>
      <c r="L44" s="31"/>
      <c r="M44" s="31"/>
      <c r="N44" s="31"/>
      <c r="O44" s="31">
        <v>1</v>
      </c>
      <c r="P44" s="31"/>
      <c r="Q44" s="31"/>
      <c r="R44" s="31"/>
      <c r="S44" s="31"/>
      <c r="T44" s="31">
        <v>1</v>
      </c>
      <c r="U44" s="31">
        <v>1</v>
      </c>
      <c r="V44" s="78"/>
      <c r="W44" s="32">
        <v>2</v>
      </c>
    </row>
    <row r="45" spans="1:23" ht="14.25">
      <c r="A45" s="17"/>
      <c r="B45" s="43"/>
      <c r="C45" s="44"/>
      <c r="D45" s="42"/>
      <c r="E45" s="88">
        <f>(14*3.5*2)</f>
        <v>98</v>
      </c>
      <c r="F45" s="88">
        <f>(14*3.5*2)+20</f>
        <v>118</v>
      </c>
      <c r="G45" s="31"/>
      <c r="H45" s="31"/>
      <c r="I45" s="31"/>
      <c r="J45" s="31"/>
      <c r="K45" s="29"/>
      <c r="L45" s="29"/>
      <c r="M45" s="29"/>
      <c r="N45" s="29"/>
      <c r="O45" s="29"/>
      <c r="P45" s="29"/>
      <c r="Q45" s="29"/>
      <c r="R45" s="29"/>
      <c r="S45" s="29"/>
      <c r="T45" s="19"/>
      <c r="U45" s="19"/>
      <c r="V45" s="81"/>
      <c r="W45" s="70"/>
    </row>
    <row r="46" spans="1:23" ht="15" thickBot="1">
      <c r="A46" s="17"/>
      <c r="B46" s="43"/>
      <c r="C46" s="19"/>
      <c r="D46" s="19"/>
      <c r="E46" s="19"/>
      <c r="F46" s="19"/>
      <c r="G46" s="15"/>
      <c r="H46" s="15"/>
      <c r="I46" s="15"/>
      <c r="J46" s="15"/>
      <c r="K46" s="29"/>
      <c r="L46" s="29"/>
      <c r="M46" s="15"/>
      <c r="N46" s="15"/>
      <c r="O46" s="29"/>
      <c r="P46" s="15"/>
      <c r="Q46" s="15"/>
      <c r="R46" s="15"/>
      <c r="S46" s="15"/>
      <c r="T46" s="19"/>
      <c r="U46" s="14"/>
      <c r="V46" s="77"/>
      <c r="W46" s="68"/>
    </row>
    <row r="47" spans="1:23" ht="15">
      <c r="A47" s="35"/>
      <c r="B47" s="36" t="s">
        <v>62</v>
      </c>
      <c r="C47" s="60">
        <f aca="true" t="shared" si="3" ref="C47:F48">CEILING(((SUM(C23,C26,C29,C32,C35,C38,C41,C44))*1.1),5)</f>
        <v>785</v>
      </c>
      <c r="D47" s="60">
        <f t="shared" si="3"/>
        <v>360</v>
      </c>
      <c r="E47" s="60">
        <f t="shared" si="3"/>
        <v>230</v>
      </c>
      <c r="F47" s="60">
        <f t="shared" si="3"/>
        <v>15</v>
      </c>
      <c r="G47" s="62">
        <f>SUM(G23:G46)</f>
        <v>0</v>
      </c>
      <c r="H47" s="62">
        <f aca="true" t="shared" si="4" ref="H47:W47">SUM(H23:H46)</f>
        <v>104</v>
      </c>
      <c r="I47" s="62">
        <f t="shared" si="4"/>
        <v>351</v>
      </c>
      <c r="J47" s="62">
        <f t="shared" si="4"/>
        <v>64</v>
      </c>
      <c r="K47" s="62">
        <f t="shared" si="4"/>
        <v>48</v>
      </c>
      <c r="L47" s="62">
        <f t="shared" si="4"/>
        <v>0</v>
      </c>
      <c r="M47" s="62">
        <f t="shared" si="4"/>
        <v>13</v>
      </c>
      <c r="N47" s="62">
        <f t="shared" si="4"/>
        <v>3</v>
      </c>
      <c r="O47" s="62">
        <f t="shared" si="4"/>
        <v>1</v>
      </c>
      <c r="P47" s="62">
        <f t="shared" si="4"/>
        <v>0</v>
      </c>
      <c r="Q47" s="62">
        <f t="shared" si="4"/>
        <v>0</v>
      </c>
      <c r="R47" s="62">
        <f t="shared" si="4"/>
        <v>12</v>
      </c>
      <c r="S47" s="62">
        <f t="shared" si="4"/>
        <v>3</v>
      </c>
      <c r="T47" s="62">
        <f t="shared" si="4"/>
        <v>1</v>
      </c>
      <c r="U47" s="62">
        <f t="shared" si="4"/>
        <v>1</v>
      </c>
      <c r="V47" s="62">
        <f t="shared" si="4"/>
        <v>0</v>
      </c>
      <c r="W47" s="62">
        <f t="shared" si="4"/>
        <v>2</v>
      </c>
    </row>
    <row r="48" spans="1:23" ht="15.75" thickBot="1">
      <c r="A48" s="37"/>
      <c r="B48" s="58"/>
      <c r="C48" s="61">
        <f t="shared" si="3"/>
        <v>285</v>
      </c>
      <c r="D48" s="61">
        <f t="shared" si="3"/>
        <v>505</v>
      </c>
      <c r="E48" s="61">
        <f t="shared" si="3"/>
        <v>200</v>
      </c>
      <c r="F48" s="61">
        <f t="shared" si="3"/>
        <v>130</v>
      </c>
      <c r="G48" s="63"/>
      <c r="H48" s="63"/>
      <c r="I48" s="63"/>
      <c r="J48" s="63"/>
      <c r="K48" s="63"/>
      <c r="L48" s="63"/>
      <c r="M48" s="63"/>
      <c r="N48" s="63"/>
      <c r="O48" s="63"/>
      <c r="P48" s="63"/>
      <c r="Q48" s="63"/>
      <c r="R48" s="63"/>
      <c r="S48" s="63"/>
      <c r="T48" s="63"/>
      <c r="U48" s="38"/>
      <c r="V48" s="80"/>
      <c r="W48" s="66"/>
    </row>
    <row r="49" ht="12">
      <c r="B49"/>
    </row>
    <row r="50" ht="12">
      <c r="B50"/>
    </row>
    <row r="51" ht="12">
      <c r="B51"/>
    </row>
    <row r="52" ht="12">
      <c r="B52"/>
    </row>
    <row r="53" ht="12">
      <c r="B53"/>
    </row>
    <row r="54" ht="12">
      <c r="B54"/>
    </row>
    <row r="55" ht="12">
      <c r="B55"/>
    </row>
    <row r="56" ht="12">
      <c r="B56"/>
    </row>
    <row r="57" ht="12">
      <c r="B57"/>
    </row>
    <row r="58" ht="12">
      <c r="B58"/>
    </row>
    <row r="59" ht="12">
      <c r="B59"/>
    </row>
    <row r="60" ht="12">
      <c r="B60"/>
    </row>
    <row r="61" ht="12">
      <c r="B61"/>
    </row>
    <row r="62" ht="12">
      <c r="B62"/>
    </row>
    <row r="63" ht="12">
      <c r="B63"/>
    </row>
    <row r="64" ht="12">
      <c r="B64"/>
    </row>
    <row r="65" ht="12">
      <c r="B65"/>
    </row>
    <row r="66" ht="12">
      <c r="B66"/>
    </row>
    <row r="67" ht="12">
      <c r="B67"/>
    </row>
    <row r="68" ht="12">
      <c r="B68"/>
    </row>
    <row r="69" ht="12">
      <c r="B69"/>
    </row>
    <row r="70" ht="12">
      <c r="B70"/>
    </row>
  </sheetData>
  <sheetProtection/>
  <mergeCells count="11">
    <mergeCell ref="T4:U4"/>
    <mergeCell ref="A19:B19"/>
    <mergeCell ref="C19:F19"/>
    <mergeCell ref="G19:J19"/>
    <mergeCell ref="K19:O19"/>
    <mergeCell ref="A1:W1"/>
    <mergeCell ref="A2:W2"/>
    <mergeCell ref="A3:B3"/>
    <mergeCell ref="C3:D3"/>
    <mergeCell ref="K4:M4"/>
    <mergeCell ref="P19:T19"/>
  </mergeCells>
  <printOptions/>
  <pageMargins left="0.25" right="0.25" top="0.75" bottom="0.75" header="0.3" footer="0.3"/>
  <pageSetup fitToHeight="0" fitToWidth="1" horizontalDpi="600" verticalDpi="600" orientation="landscape" paperSize="9" scale="58" r:id="rId1"/>
  <headerFooter>
    <oddHeader>&amp;R&amp;"Arial,Bold"&amp;11&amp;A
</oddHeader>
    <oddFooter>&amp;C&amp;"Arial,Bold"&amp;11Sunil Nayyar Consulting Engineers LLP&amp;"Arial,Regular"&amp;10
&amp;K01+045Page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49"/>
  <sheetViews>
    <sheetView view="pageBreakPreview" zoomScale="85" zoomScaleNormal="85" zoomScaleSheetLayoutView="85" zoomScalePageLayoutView="70" workbookViewId="0" topLeftCell="A1">
      <selection activeCell="A2" sqref="A2:W2"/>
    </sheetView>
  </sheetViews>
  <sheetFormatPr defaultColWidth="9.140625" defaultRowHeight="12.75"/>
  <cols>
    <col min="1" max="1" width="6.28125" style="0" bestFit="1" customWidth="1"/>
    <col min="2" max="2" width="30.140625" style="46" bestFit="1" customWidth="1"/>
    <col min="3" max="3" width="10.00390625" style="0" bestFit="1" customWidth="1"/>
    <col min="4" max="4" width="10.57421875" style="0" customWidth="1"/>
    <col min="5" max="5" width="9.7109375" style="0" bestFit="1" customWidth="1"/>
    <col min="6" max="6" width="11.28125" style="0" customWidth="1"/>
    <col min="7" max="7" width="9.28125" style="0" bestFit="1" customWidth="1"/>
    <col min="8" max="8" width="11.00390625" style="0" customWidth="1"/>
    <col min="9" max="9" width="9.28125" style="0" bestFit="1" customWidth="1"/>
    <col min="10" max="10" width="9.7109375" style="0" customWidth="1"/>
    <col min="11" max="14" width="10.140625" style="0" customWidth="1"/>
    <col min="15" max="15" width="9.00390625" style="0" bestFit="1" customWidth="1"/>
    <col min="16" max="17" width="9.421875" style="0" customWidth="1"/>
    <col min="18" max="19" width="9.00390625" style="0" customWidth="1"/>
    <col min="20" max="20" width="9.28125" style="0" bestFit="1" customWidth="1"/>
    <col min="21" max="22" width="12.28125" style="0" customWidth="1"/>
    <col min="23" max="23" width="11.57421875" style="0" customWidth="1"/>
  </cols>
  <sheetData>
    <row r="1" spans="1:23" ht="18">
      <c r="A1" s="262" t="s">
        <v>132</v>
      </c>
      <c r="B1" s="262"/>
      <c r="C1" s="262"/>
      <c r="D1" s="262"/>
      <c r="E1" s="262"/>
      <c r="F1" s="262"/>
      <c r="G1" s="262"/>
      <c r="H1" s="262"/>
      <c r="I1" s="262"/>
      <c r="J1" s="262"/>
      <c r="K1" s="262"/>
      <c r="L1" s="262"/>
      <c r="M1" s="262"/>
      <c r="N1" s="262"/>
      <c r="O1" s="262"/>
      <c r="P1" s="262"/>
      <c r="Q1" s="262"/>
      <c r="R1" s="262"/>
      <c r="S1" s="262"/>
      <c r="T1" s="262"/>
      <c r="U1" s="262"/>
      <c r="V1" s="262"/>
      <c r="W1" s="262"/>
    </row>
    <row r="2" spans="1:23" ht="18.75" thickBot="1">
      <c r="A2" s="262" t="str">
        <f>Summary!A2:F2</f>
        <v>PROJECT: ADMIN BLOCK FOR GALGOTIA UNIVERSITY AT GREATER NOIDA </v>
      </c>
      <c r="B2" s="262"/>
      <c r="C2" s="262"/>
      <c r="D2" s="262"/>
      <c r="E2" s="262"/>
      <c r="F2" s="262"/>
      <c r="G2" s="262"/>
      <c r="H2" s="262"/>
      <c r="I2" s="262"/>
      <c r="J2" s="262"/>
      <c r="K2" s="262"/>
      <c r="L2" s="262"/>
      <c r="M2" s="262"/>
      <c r="N2" s="262"/>
      <c r="O2" s="262"/>
      <c r="P2" s="262"/>
      <c r="Q2" s="262"/>
      <c r="R2" s="262"/>
      <c r="S2" s="262"/>
      <c r="T2" s="262"/>
      <c r="U2" s="262"/>
      <c r="V2" s="262"/>
      <c r="W2" s="262"/>
    </row>
    <row r="3" spans="1:23" ht="15">
      <c r="A3" s="255" t="s">
        <v>38</v>
      </c>
      <c r="B3" s="263"/>
      <c r="C3" s="264" t="s">
        <v>39</v>
      </c>
      <c r="D3" s="264"/>
      <c r="E3" s="1"/>
      <c r="F3" s="2"/>
      <c r="G3" s="2"/>
      <c r="H3" s="2"/>
      <c r="I3" s="2"/>
      <c r="J3" s="2"/>
      <c r="K3" s="2"/>
      <c r="L3" s="2"/>
      <c r="M3" s="2"/>
      <c r="N3" s="2"/>
      <c r="O3" s="2"/>
      <c r="P3" s="2"/>
      <c r="Q3" s="2"/>
      <c r="R3" s="2"/>
      <c r="S3" s="2"/>
      <c r="T3" s="2"/>
      <c r="U3" s="2"/>
      <c r="V3" s="72"/>
      <c r="W3" s="3"/>
    </row>
    <row r="4" spans="1:23" s="94" customFormat="1" ht="14.25">
      <c r="A4" s="4" t="s">
        <v>40</v>
      </c>
      <c r="B4" s="48" t="s">
        <v>5</v>
      </c>
      <c r="C4" s="92" t="s">
        <v>41</v>
      </c>
      <c r="D4" s="92" t="s">
        <v>42</v>
      </c>
      <c r="E4" s="5" t="s">
        <v>43</v>
      </c>
      <c r="F4" s="5" t="s">
        <v>44</v>
      </c>
      <c r="G4" s="91" t="s">
        <v>45</v>
      </c>
      <c r="H4" s="91" t="s">
        <v>46</v>
      </c>
      <c r="I4" s="91" t="s">
        <v>47</v>
      </c>
      <c r="J4" s="91" t="s">
        <v>48</v>
      </c>
      <c r="K4" s="265" t="s">
        <v>49</v>
      </c>
      <c r="L4" s="265"/>
      <c r="M4" s="265"/>
      <c r="N4" s="100"/>
      <c r="O4" s="91" t="s">
        <v>50</v>
      </c>
      <c r="P4" s="91" t="s">
        <v>51</v>
      </c>
      <c r="Q4" s="100"/>
      <c r="R4" s="91" t="s">
        <v>52</v>
      </c>
      <c r="S4" s="100"/>
      <c r="T4" s="265" t="s">
        <v>53</v>
      </c>
      <c r="U4" s="265"/>
      <c r="V4" s="73" t="s">
        <v>112</v>
      </c>
      <c r="W4" s="6" t="s">
        <v>54</v>
      </c>
    </row>
    <row r="5" spans="1:23" s="94" customFormat="1" ht="15" thickBot="1">
      <c r="A5" s="7"/>
      <c r="B5" s="49"/>
      <c r="C5" s="95" t="s">
        <v>34</v>
      </c>
      <c r="D5" s="95" t="s">
        <v>35</v>
      </c>
      <c r="E5" s="8"/>
      <c r="F5" s="8"/>
      <c r="G5" s="8" t="s">
        <v>55</v>
      </c>
      <c r="H5" s="8" t="s">
        <v>56</v>
      </c>
      <c r="I5" s="8" t="s">
        <v>57</v>
      </c>
      <c r="J5" s="8" t="s">
        <v>58</v>
      </c>
      <c r="K5" s="97" t="s">
        <v>59</v>
      </c>
      <c r="L5" s="97"/>
      <c r="M5" s="8" t="s">
        <v>60</v>
      </c>
      <c r="N5" s="8"/>
      <c r="O5" s="8"/>
      <c r="P5" s="8"/>
      <c r="Q5" s="8"/>
      <c r="R5" s="8" t="s">
        <v>33</v>
      </c>
      <c r="S5" s="8"/>
      <c r="T5" s="8" t="s">
        <v>34</v>
      </c>
      <c r="U5" s="8" t="s">
        <v>35</v>
      </c>
      <c r="V5" s="98"/>
      <c r="W5" s="99" t="s">
        <v>35</v>
      </c>
    </row>
    <row r="6" spans="1:23" ht="14.25">
      <c r="A6" s="9"/>
      <c r="B6" s="50"/>
      <c r="C6" s="10"/>
      <c r="D6" s="10"/>
      <c r="E6" s="11"/>
      <c r="F6" s="11"/>
      <c r="G6" s="11"/>
      <c r="H6" s="11"/>
      <c r="I6" s="11"/>
      <c r="J6" s="11"/>
      <c r="K6" s="12"/>
      <c r="L6" s="12"/>
      <c r="M6" s="11"/>
      <c r="N6" s="11"/>
      <c r="O6" s="11"/>
      <c r="P6" s="11"/>
      <c r="Q6" s="11"/>
      <c r="R6" s="11"/>
      <c r="S6" s="11"/>
      <c r="T6" s="11"/>
      <c r="U6" s="11"/>
      <c r="V6" s="74"/>
      <c r="W6" s="13"/>
    </row>
    <row r="7" spans="1:23" ht="14.25">
      <c r="A7" s="16">
        <v>1</v>
      </c>
      <c r="B7" s="101" t="s">
        <v>125</v>
      </c>
      <c r="C7" s="102">
        <f>G7*1.5</f>
        <v>4.5</v>
      </c>
      <c r="D7" s="102">
        <f>M7*0.5</f>
        <v>0</v>
      </c>
      <c r="E7" s="19"/>
      <c r="F7" s="29">
        <f>+G7</f>
        <v>3</v>
      </c>
      <c r="G7" s="29">
        <f>SUM(K7,M7)</f>
        <v>3</v>
      </c>
      <c r="H7" s="29">
        <f>J7*2</f>
        <v>6</v>
      </c>
      <c r="I7" s="29">
        <f>SUM(K7,M7)</f>
        <v>3</v>
      </c>
      <c r="J7" s="29">
        <f>+K7+M7</f>
        <v>3</v>
      </c>
      <c r="K7" s="29">
        <v>3</v>
      </c>
      <c r="L7" s="29"/>
      <c r="M7" s="29">
        <v>0</v>
      </c>
      <c r="N7" s="29"/>
      <c r="O7" s="29">
        <f>SUM(K7:M7)</f>
        <v>3</v>
      </c>
      <c r="P7" s="29"/>
      <c r="Q7" s="29"/>
      <c r="R7" s="29">
        <f>+G7</f>
        <v>3</v>
      </c>
      <c r="S7" s="29"/>
      <c r="T7" s="20"/>
      <c r="U7" s="20"/>
      <c r="V7" s="103"/>
      <c r="W7" s="104"/>
    </row>
    <row r="8" spans="1:23" ht="14.25">
      <c r="A8" s="17"/>
      <c r="B8" s="87"/>
      <c r="C8" s="18">
        <f>K7*0.5</f>
        <v>1.5</v>
      </c>
      <c r="D8" s="88"/>
      <c r="E8" s="19"/>
      <c r="F8" s="19"/>
      <c r="G8" s="19"/>
      <c r="H8" s="19"/>
      <c r="I8" s="19"/>
      <c r="J8" s="19"/>
      <c r="K8" s="19"/>
      <c r="L8" s="19"/>
      <c r="M8" s="19"/>
      <c r="N8" s="19"/>
      <c r="O8" s="19"/>
      <c r="P8" s="19"/>
      <c r="Q8" s="19"/>
      <c r="R8" s="19"/>
      <c r="S8" s="19"/>
      <c r="T8" s="20"/>
      <c r="U8" s="20"/>
      <c r="V8" s="82"/>
      <c r="W8" s="21"/>
    </row>
    <row r="9" spans="1:23" ht="14.25">
      <c r="A9" s="17"/>
      <c r="B9" s="87"/>
      <c r="C9" s="18"/>
      <c r="D9" s="18"/>
      <c r="E9" s="19"/>
      <c r="F9" s="19"/>
      <c r="G9" s="20"/>
      <c r="H9" s="20"/>
      <c r="I9" s="20"/>
      <c r="J9" s="20"/>
      <c r="K9" s="20"/>
      <c r="L9" s="20"/>
      <c r="M9" s="20"/>
      <c r="N9" s="20"/>
      <c r="O9" s="20"/>
      <c r="P9" s="20"/>
      <c r="Q9" s="20"/>
      <c r="R9" s="20"/>
      <c r="S9" s="20"/>
      <c r="T9" s="20"/>
      <c r="U9" s="20"/>
      <c r="V9" s="82"/>
      <c r="W9" s="21"/>
    </row>
    <row r="10" spans="1:23" ht="14.25">
      <c r="A10" s="16">
        <v>2</v>
      </c>
      <c r="B10" s="101" t="s">
        <v>126</v>
      </c>
      <c r="C10" s="102">
        <f>G10*1.5</f>
        <v>16.5</v>
      </c>
      <c r="D10" s="102">
        <f>M10*0.5</f>
        <v>0</v>
      </c>
      <c r="E10" s="19"/>
      <c r="F10" s="29">
        <f>+G10</f>
        <v>11</v>
      </c>
      <c r="G10" s="29">
        <f>SUM(K10,M10)</f>
        <v>11</v>
      </c>
      <c r="H10" s="29">
        <f>J10*2</f>
        <v>22</v>
      </c>
      <c r="I10" s="29">
        <f>SUM(K10,M10)</f>
        <v>11</v>
      </c>
      <c r="J10" s="29">
        <f>SUM(K10,M10,M10)</f>
        <v>11</v>
      </c>
      <c r="K10" s="29">
        <v>11</v>
      </c>
      <c r="L10" s="29"/>
      <c r="M10" s="29">
        <v>0</v>
      </c>
      <c r="N10" s="29"/>
      <c r="O10" s="29">
        <f>SUM(K10:M10)</f>
        <v>11</v>
      </c>
      <c r="P10" s="29"/>
      <c r="Q10" s="29"/>
      <c r="R10" s="29">
        <f>+G10</f>
        <v>11</v>
      </c>
      <c r="S10" s="29"/>
      <c r="T10" s="20"/>
      <c r="U10" s="20"/>
      <c r="V10" s="103"/>
      <c r="W10" s="104"/>
    </row>
    <row r="11" spans="1:23" ht="14.25">
      <c r="A11" s="17"/>
      <c r="B11" s="87"/>
      <c r="C11" s="18">
        <f>K10*0.5</f>
        <v>5.5</v>
      </c>
      <c r="D11" s="88"/>
      <c r="E11" s="19"/>
      <c r="F11" s="19"/>
      <c r="G11" s="19"/>
      <c r="H11" s="19"/>
      <c r="I11" s="19"/>
      <c r="J11" s="19"/>
      <c r="K11" s="19"/>
      <c r="L11" s="19"/>
      <c r="M11" s="19"/>
      <c r="N11" s="19"/>
      <c r="O11" s="19"/>
      <c r="P11" s="19"/>
      <c r="Q11" s="19"/>
      <c r="R11" s="19"/>
      <c r="S11" s="19"/>
      <c r="T11" s="20"/>
      <c r="U11" s="20"/>
      <c r="V11" s="82"/>
      <c r="W11" s="21"/>
    </row>
    <row r="12" spans="1:23" ht="14.25">
      <c r="A12" s="17"/>
      <c r="B12" s="87"/>
      <c r="C12" s="18"/>
      <c r="D12" s="18"/>
      <c r="E12" s="19"/>
      <c r="F12" s="19"/>
      <c r="G12" s="29"/>
      <c r="H12" s="29"/>
      <c r="I12" s="29"/>
      <c r="J12" s="29"/>
      <c r="K12" s="29"/>
      <c r="L12" s="29"/>
      <c r="M12" s="29"/>
      <c r="N12" s="29"/>
      <c r="O12" s="29"/>
      <c r="P12" s="19"/>
      <c r="Q12" s="19"/>
      <c r="R12" s="19"/>
      <c r="S12" s="19"/>
      <c r="T12" s="20"/>
      <c r="U12" s="20"/>
      <c r="V12" s="82"/>
      <c r="W12" s="22"/>
    </row>
    <row r="13" spans="1:23" ht="14.25">
      <c r="A13" s="16">
        <v>3</v>
      </c>
      <c r="B13" s="101" t="s">
        <v>61</v>
      </c>
      <c r="C13" s="102">
        <f>G13*1.5</f>
        <v>0</v>
      </c>
      <c r="D13" s="102">
        <f>M13*0.5</f>
        <v>0</v>
      </c>
      <c r="E13" s="19"/>
      <c r="F13" s="29">
        <f>+G13</f>
        <v>0</v>
      </c>
      <c r="G13" s="29">
        <v>0</v>
      </c>
      <c r="H13" s="29">
        <f>J13*2</f>
        <v>2</v>
      </c>
      <c r="I13" s="29">
        <f>SUM(K13,M13)</f>
        <v>1</v>
      </c>
      <c r="J13" s="29">
        <f>SUM(K13,M13,M13)</f>
        <v>1</v>
      </c>
      <c r="K13" s="29">
        <v>1</v>
      </c>
      <c r="L13" s="29"/>
      <c r="M13" s="29">
        <v>0</v>
      </c>
      <c r="N13" s="29"/>
      <c r="O13" s="29">
        <f>SUM(K13:M13)</f>
        <v>1</v>
      </c>
      <c r="P13" s="29">
        <v>2</v>
      </c>
      <c r="Q13" s="29"/>
      <c r="R13" s="29">
        <f>+G13</f>
        <v>0</v>
      </c>
      <c r="S13" s="29"/>
      <c r="T13" s="20"/>
      <c r="U13" s="29">
        <v>1</v>
      </c>
      <c r="V13" s="85"/>
      <c r="W13" s="86">
        <v>1</v>
      </c>
    </row>
    <row r="14" spans="1:23" ht="14.25">
      <c r="A14" s="17"/>
      <c r="B14" s="87"/>
      <c r="C14" s="18">
        <f>K13*0.5</f>
        <v>0.5</v>
      </c>
      <c r="D14" s="88">
        <f>((3.5*16)+6.2+10)+((3.5*29)+6.2+10)</f>
        <v>189.9</v>
      </c>
      <c r="E14" s="19"/>
      <c r="F14" s="19"/>
      <c r="G14" s="19"/>
      <c r="H14" s="19"/>
      <c r="I14" s="19"/>
      <c r="J14" s="19"/>
      <c r="K14" s="19"/>
      <c r="L14" s="19"/>
      <c r="M14" s="19"/>
      <c r="N14" s="19"/>
      <c r="O14" s="19"/>
      <c r="P14" s="19"/>
      <c r="Q14" s="19"/>
      <c r="R14" s="19"/>
      <c r="S14" s="19"/>
      <c r="T14" s="20"/>
      <c r="U14" s="20"/>
      <c r="V14" s="82"/>
      <c r="W14" s="21"/>
    </row>
    <row r="15" spans="1:23" ht="15" thickBot="1">
      <c r="A15" s="23"/>
      <c r="B15" s="51"/>
      <c r="C15" s="24"/>
      <c r="D15" s="25"/>
      <c r="E15" s="26"/>
      <c r="F15" s="26"/>
      <c r="G15" s="26"/>
      <c r="H15" s="26"/>
      <c r="I15" s="26"/>
      <c r="J15" s="26"/>
      <c r="K15" s="26"/>
      <c r="L15" s="26"/>
      <c r="M15" s="26"/>
      <c r="N15" s="26"/>
      <c r="O15" s="26"/>
      <c r="P15" s="26"/>
      <c r="Q15" s="26"/>
      <c r="R15" s="26"/>
      <c r="S15" s="26"/>
      <c r="T15" s="26"/>
      <c r="U15" s="26"/>
      <c r="V15" s="83"/>
      <c r="W15" s="27"/>
    </row>
    <row r="16" spans="1:23" ht="15">
      <c r="A16" s="35"/>
      <c r="B16" s="36" t="s">
        <v>62</v>
      </c>
      <c r="C16" s="60">
        <f>CEILING(((SUM(C7,C10,C13))*1.1),5)</f>
        <v>25</v>
      </c>
      <c r="D16" s="60">
        <f>CEILING(((SUM(D7,D10,D13))*1.1),5)</f>
        <v>0</v>
      </c>
      <c r="E16" s="62">
        <f aca="true" t="shared" si="0" ref="E16:W16">SUM(E7:E14)</f>
        <v>0</v>
      </c>
      <c r="F16" s="36">
        <f t="shared" si="0"/>
        <v>14</v>
      </c>
      <c r="G16" s="36">
        <f t="shared" si="0"/>
        <v>14</v>
      </c>
      <c r="H16" s="36">
        <f t="shared" si="0"/>
        <v>30</v>
      </c>
      <c r="I16" s="36">
        <f t="shared" si="0"/>
        <v>15</v>
      </c>
      <c r="J16" s="36">
        <f t="shared" si="0"/>
        <v>15</v>
      </c>
      <c r="K16" s="36">
        <f t="shared" si="0"/>
        <v>15</v>
      </c>
      <c r="L16" s="36"/>
      <c r="M16" s="36">
        <f t="shared" si="0"/>
        <v>0</v>
      </c>
      <c r="N16" s="36"/>
      <c r="O16" s="36">
        <f t="shared" si="0"/>
        <v>15</v>
      </c>
      <c r="P16" s="36">
        <f t="shared" si="0"/>
        <v>2</v>
      </c>
      <c r="Q16" s="36"/>
      <c r="R16" s="36">
        <f t="shared" si="0"/>
        <v>14</v>
      </c>
      <c r="S16" s="36"/>
      <c r="T16" s="36">
        <f t="shared" si="0"/>
        <v>0</v>
      </c>
      <c r="U16" s="36">
        <f t="shared" si="0"/>
        <v>1</v>
      </c>
      <c r="V16" s="36">
        <f t="shared" si="0"/>
        <v>0</v>
      </c>
      <c r="W16" s="59">
        <f t="shared" si="0"/>
        <v>1</v>
      </c>
    </row>
    <row r="17" spans="1:23" ht="15.75" thickBot="1">
      <c r="A17" s="37"/>
      <c r="B17" s="58"/>
      <c r="C17" s="61">
        <f>CEILING(((SUM(C8,C11,C14))*1.1),5)</f>
        <v>10</v>
      </c>
      <c r="D17" s="61">
        <f>CEILING(((SUM(D8,D11,D14))*1.1),5)</f>
        <v>210</v>
      </c>
      <c r="E17" s="63"/>
      <c r="F17" s="38"/>
      <c r="G17" s="38"/>
      <c r="H17" s="39"/>
      <c r="I17" s="39"/>
      <c r="J17" s="39"/>
      <c r="K17" s="39"/>
      <c r="L17" s="39"/>
      <c r="M17" s="39"/>
      <c r="N17" s="39"/>
      <c r="O17" s="39"/>
      <c r="P17" s="39"/>
      <c r="Q17" s="39"/>
      <c r="R17" s="39"/>
      <c r="S17" s="39"/>
      <c r="T17" s="39"/>
      <c r="U17" s="39"/>
      <c r="V17" s="75"/>
      <c r="W17" s="40"/>
    </row>
    <row r="18" spans="1:23" ht="15.75" thickBot="1">
      <c r="A18" s="28"/>
      <c r="B18" s="52"/>
      <c r="C18" s="34"/>
      <c r="D18" s="34"/>
      <c r="E18" s="33"/>
      <c r="F18" s="33"/>
      <c r="G18" s="33"/>
      <c r="H18" s="33"/>
      <c r="I18" s="33"/>
      <c r="J18" s="33"/>
      <c r="K18" s="33"/>
      <c r="L18" s="33"/>
      <c r="M18" s="33"/>
      <c r="N18" s="33"/>
      <c r="O18" s="33"/>
      <c r="P18" s="33"/>
      <c r="Q18" s="33"/>
      <c r="R18" s="33"/>
      <c r="S18" s="33"/>
      <c r="T18" s="33"/>
      <c r="U18" s="33"/>
      <c r="V18" s="33"/>
      <c r="W18" s="33"/>
    </row>
    <row r="19" spans="1:23" ht="15.75" customHeight="1">
      <c r="A19" s="255" t="s">
        <v>63</v>
      </c>
      <c r="B19" s="256"/>
      <c r="C19" s="257" t="s">
        <v>64</v>
      </c>
      <c r="D19" s="257"/>
      <c r="E19" s="257"/>
      <c r="F19" s="257"/>
      <c r="G19" s="258" t="s">
        <v>65</v>
      </c>
      <c r="H19" s="259"/>
      <c r="I19" s="259"/>
      <c r="J19" s="259"/>
      <c r="K19" s="260" t="s">
        <v>53</v>
      </c>
      <c r="L19" s="260"/>
      <c r="M19" s="260"/>
      <c r="N19" s="260"/>
      <c r="O19" s="261"/>
      <c r="P19" s="266" t="s">
        <v>75</v>
      </c>
      <c r="Q19" s="260"/>
      <c r="R19" s="260"/>
      <c r="S19" s="260"/>
      <c r="T19" s="261"/>
      <c r="U19" s="64" t="s">
        <v>54</v>
      </c>
      <c r="V19" s="71" t="s">
        <v>111</v>
      </c>
      <c r="W19" s="65" t="s">
        <v>51</v>
      </c>
    </row>
    <row r="20" spans="1:23" s="94" customFormat="1" ht="14.25">
      <c r="A20" s="4" t="s">
        <v>40</v>
      </c>
      <c r="B20" s="53" t="s">
        <v>5</v>
      </c>
      <c r="C20" s="92" t="s">
        <v>41</v>
      </c>
      <c r="D20" s="92" t="s">
        <v>66</v>
      </c>
      <c r="E20" s="92" t="s">
        <v>67</v>
      </c>
      <c r="F20" s="92" t="s">
        <v>42</v>
      </c>
      <c r="G20" s="5" t="s">
        <v>69</v>
      </c>
      <c r="H20" s="5" t="s">
        <v>68</v>
      </c>
      <c r="I20" s="5" t="s">
        <v>70</v>
      </c>
      <c r="J20" s="5" t="s">
        <v>116</v>
      </c>
      <c r="K20" s="111" t="s">
        <v>127</v>
      </c>
      <c r="L20" s="111" t="s">
        <v>117</v>
      </c>
      <c r="M20" s="111" t="s">
        <v>34</v>
      </c>
      <c r="N20" s="111" t="s">
        <v>128</v>
      </c>
      <c r="O20" s="111" t="s">
        <v>79</v>
      </c>
      <c r="P20" s="111"/>
      <c r="Q20" s="111" t="s">
        <v>117</v>
      </c>
      <c r="R20" s="111" t="s">
        <v>34</v>
      </c>
      <c r="S20" s="111" t="s">
        <v>128</v>
      </c>
      <c r="T20" s="100" t="s">
        <v>79</v>
      </c>
      <c r="U20" s="91" t="s">
        <v>35</v>
      </c>
      <c r="V20" s="73" t="s">
        <v>35</v>
      </c>
      <c r="W20" s="93"/>
    </row>
    <row r="21" spans="1:23" s="94" customFormat="1" ht="15" thickBot="1">
      <c r="A21" s="7"/>
      <c r="B21" s="54"/>
      <c r="C21" s="95" t="s">
        <v>71</v>
      </c>
      <c r="D21" s="95" t="s">
        <v>72</v>
      </c>
      <c r="E21" s="95" t="s">
        <v>73</v>
      </c>
      <c r="F21" s="95" t="s">
        <v>74</v>
      </c>
      <c r="G21" s="96"/>
      <c r="H21" s="96"/>
      <c r="I21" s="96"/>
      <c r="J21" s="96"/>
      <c r="K21" s="96"/>
      <c r="L21" s="96"/>
      <c r="M21" s="96"/>
      <c r="N21" s="96"/>
      <c r="O21" s="95"/>
      <c r="P21" s="95"/>
      <c r="Q21" s="95"/>
      <c r="R21" s="96"/>
      <c r="S21" s="96"/>
      <c r="T21" s="56"/>
      <c r="U21" s="56"/>
      <c r="V21" s="76"/>
      <c r="W21" s="67"/>
    </row>
    <row r="22" spans="1:23" ht="14.25">
      <c r="A22" s="17"/>
      <c r="B22" s="43"/>
      <c r="C22" s="30"/>
      <c r="D22" s="30"/>
      <c r="E22" s="30"/>
      <c r="F22" s="30"/>
      <c r="G22" s="31"/>
      <c r="H22" s="31"/>
      <c r="I22" s="31"/>
      <c r="J22" s="31"/>
      <c r="K22" s="29"/>
      <c r="L22" s="29"/>
      <c r="M22" s="15"/>
      <c r="N22" s="15"/>
      <c r="O22" s="29"/>
      <c r="P22" s="29"/>
      <c r="Q22" s="29"/>
      <c r="R22" s="15"/>
      <c r="S22" s="15"/>
      <c r="T22" s="19"/>
      <c r="U22" s="14"/>
      <c r="V22" s="77"/>
      <c r="W22" s="68"/>
    </row>
    <row r="23" spans="1:23" ht="14.25" hidden="1">
      <c r="A23" s="16">
        <v>1</v>
      </c>
      <c r="B23" s="47"/>
      <c r="C23" s="41"/>
      <c r="D23" s="41"/>
      <c r="E23" s="41"/>
      <c r="F23" s="41"/>
      <c r="G23" s="90"/>
      <c r="H23" s="31"/>
      <c r="I23" s="31"/>
      <c r="J23" s="31"/>
      <c r="K23" s="29"/>
      <c r="L23" s="29"/>
      <c r="M23" s="31"/>
      <c r="N23" s="31"/>
      <c r="O23" s="29"/>
      <c r="P23" s="31"/>
      <c r="Q23" s="31"/>
      <c r="R23" s="31"/>
      <c r="S23" s="31"/>
      <c r="T23" s="31"/>
      <c r="U23" s="31"/>
      <c r="V23" s="78"/>
      <c r="W23" s="32"/>
    </row>
    <row r="24" spans="1:23" ht="14.25" hidden="1">
      <c r="A24" s="17"/>
      <c r="B24" s="43"/>
      <c r="C24" s="44"/>
      <c r="D24" s="42"/>
      <c r="E24" s="42"/>
      <c r="F24" s="42"/>
      <c r="G24" s="31"/>
      <c r="H24" s="31"/>
      <c r="I24" s="31"/>
      <c r="J24" s="31"/>
      <c r="K24" s="31"/>
      <c r="L24" s="31"/>
      <c r="M24" s="31"/>
      <c r="N24" s="31"/>
      <c r="O24" s="31"/>
      <c r="P24" s="31"/>
      <c r="Q24" s="31"/>
      <c r="R24" s="31"/>
      <c r="S24" s="31"/>
      <c r="T24" s="30"/>
      <c r="U24" s="30"/>
      <c r="V24" s="79"/>
      <c r="W24" s="69"/>
    </row>
    <row r="25" spans="1:23" ht="14.25">
      <c r="A25" s="17"/>
      <c r="B25" s="43"/>
      <c r="C25" s="30"/>
      <c r="D25" s="30"/>
      <c r="E25" s="30"/>
      <c r="F25" s="30"/>
      <c r="G25" s="31"/>
      <c r="H25" s="31"/>
      <c r="I25" s="31"/>
      <c r="J25" s="31"/>
      <c r="K25" s="29"/>
      <c r="L25" s="29"/>
      <c r="M25" s="29"/>
      <c r="N25" s="29"/>
      <c r="O25" s="29"/>
      <c r="P25" s="31"/>
      <c r="Q25" s="31"/>
      <c r="R25" s="31"/>
      <c r="S25" s="31"/>
      <c r="T25" s="30"/>
      <c r="U25" s="30"/>
      <c r="V25" s="79"/>
      <c r="W25" s="69"/>
    </row>
    <row r="26" spans="1:23" ht="14.25">
      <c r="A26" s="16">
        <v>1</v>
      </c>
      <c r="B26" s="47" t="s">
        <v>113</v>
      </c>
      <c r="C26" s="84">
        <v>85</v>
      </c>
      <c r="D26" s="84">
        <v>15</v>
      </c>
      <c r="E26" s="84">
        <v>25</v>
      </c>
      <c r="F26" s="84">
        <v>5</v>
      </c>
      <c r="G26" s="106"/>
      <c r="H26" s="105">
        <v>35</v>
      </c>
      <c r="I26" s="105">
        <v>23</v>
      </c>
      <c r="J26" s="105">
        <v>1</v>
      </c>
      <c r="K26" s="29">
        <v>2</v>
      </c>
      <c r="L26" s="29"/>
      <c r="M26" s="29">
        <v>1</v>
      </c>
      <c r="N26" s="29">
        <v>1</v>
      </c>
      <c r="O26" s="29"/>
      <c r="P26" s="29"/>
      <c r="Q26" s="29"/>
      <c r="R26" s="29"/>
      <c r="S26" s="29">
        <v>1</v>
      </c>
      <c r="T26" s="31"/>
      <c r="U26" s="31"/>
      <c r="V26" s="78"/>
      <c r="W26" s="32"/>
    </row>
    <row r="27" spans="1:23" ht="14.25">
      <c r="A27" s="17"/>
      <c r="B27" s="44"/>
      <c r="C27" s="87">
        <v>15</v>
      </c>
      <c r="D27" s="87">
        <v>35</v>
      </c>
      <c r="E27" s="87">
        <v>10</v>
      </c>
      <c r="F27" s="87">
        <v>0</v>
      </c>
      <c r="G27" s="31"/>
      <c r="H27" s="31"/>
      <c r="I27" s="31"/>
      <c r="J27" s="31"/>
      <c r="K27" s="31"/>
      <c r="L27" s="31"/>
      <c r="M27" s="31"/>
      <c r="N27" s="31"/>
      <c r="O27" s="31"/>
      <c r="P27" s="31"/>
      <c r="Q27" s="31"/>
      <c r="R27" s="31"/>
      <c r="S27" s="31"/>
      <c r="T27" s="31"/>
      <c r="U27" s="30"/>
      <c r="V27" s="79"/>
      <c r="W27" s="69"/>
    </row>
    <row r="28" spans="1:23" ht="14.25">
      <c r="A28" s="17"/>
      <c r="B28" s="44"/>
      <c r="C28" s="30"/>
      <c r="D28" s="30"/>
      <c r="E28" s="30"/>
      <c r="F28" s="30"/>
      <c r="G28" s="31"/>
      <c r="H28" s="31"/>
      <c r="I28" s="31"/>
      <c r="J28" s="31"/>
      <c r="K28" s="31"/>
      <c r="L28" s="31"/>
      <c r="M28" s="31"/>
      <c r="N28" s="31"/>
      <c r="O28" s="31"/>
      <c r="P28" s="31"/>
      <c r="Q28" s="31"/>
      <c r="R28" s="31"/>
      <c r="S28" s="31"/>
      <c r="T28" s="31"/>
      <c r="U28" s="30"/>
      <c r="V28" s="79"/>
      <c r="W28" s="69"/>
    </row>
    <row r="29" spans="1:23" s="108" customFormat="1" ht="14.25">
      <c r="A29" s="107">
        <v>2</v>
      </c>
      <c r="B29" s="101" t="s">
        <v>114</v>
      </c>
      <c r="C29" s="84">
        <v>80</v>
      </c>
      <c r="D29" s="84">
        <v>15</v>
      </c>
      <c r="E29" s="84">
        <v>10</v>
      </c>
      <c r="F29" s="84">
        <v>0</v>
      </c>
      <c r="G29" s="106"/>
      <c r="H29" s="105">
        <v>29</v>
      </c>
      <c r="I29" s="105">
        <v>22</v>
      </c>
      <c r="J29" s="105">
        <v>1</v>
      </c>
      <c r="K29" s="29">
        <v>2</v>
      </c>
      <c r="L29" s="29"/>
      <c r="M29" s="29">
        <v>1</v>
      </c>
      <c r="N29" s="29"/>
      <c r="O29" s="29"/>
      <c r="P29" s="29"/>
      <c r="Q29" s="29"/>
      <c r="R29" s="29">
        <v>1</v>
      </c>
      <c r="S29" s="31"/>
      <c r="T29" s="31"/>
      <c r="U29" s="29"/>
      <c r="V29" s="85"/>
      <c r="W29" s="86"/>
    </row>
    <row r="30" spans="1:23" ht="14.25">
      <c r="A30" s="17"/>
      <c r="B30" s="44"/>
      <c r="C30" s="87">
        <v>15</v>
      </c>
      <c r="D30" s="87">
        <v>30</v>
      </c>
      <c r="E30" s="87">
        <v>5</v>
      </c>
      <c r="F30" s="87">
        <v>0</v>
      </c>
      <c r="G30" s="31"/>
      <c r="H30" s="31"/>
      <c r="I30" s="31"/>
      <c r="J30" s="31"/>
      <c r="K30" s="31"/>
      <c r="L30" s="31"/>
      <c r="M30" s="31"/>
      <c r="N30" s="31"/>
      <c r="O30" s="31"/>
      <c r="P30" s="31"/>
      <c r="Q30" s="31"/>
      <c r="R30" s="31"/>
      <c r="S30" s="31"/>
      <c r="T30" s="31"/>
      <c r="U30" s="30"/>
      <c r="V30" s="79"/>
      <c r="W30" s="69"/>
    </row>
    <row r="31" spans="1:23" ht="14.25">
      <c r="A31" s="17"/>
      <c r="B31" s="44"/>
      <c r="C31" s="30"/>
      <c r="D31" s="30"/>
      <c r="E31" s="30"/>
      <c r="F31" s="30"/>
      <c r="G31" s="31"/>
      <c r="H31" s="31"/>
      <c r="I31" s="31"/>
      <c r="J31" s="31"/>
      <c r="K31" s="31"/>
      <c r="L31" s="31"/>
      <c r="M31" s="31"/>
      <c r="N31" s="31"/>
      <c r="O31" s="31"/>
      <c r="P31" s="31"/>
      <c r="Q31" s="31"/>
      <c r="R31" s="31"/>
      <c r="S31" s="31"/>
      <c r="T31" s="31"/>
      <c r="U31" s="30"/>
      <c r="V31" s="79"/>
      <c r="W31" s="69"/>
    </row>
    <row r="32" spans="1:23" ht="14.25">
      <c r="A32" s="16">
        <v>3</v>
      </c>
      <c r="B32" s="101" t="s">
        <v>118</v>
      </c>
      <c r="C32" s="84">
        <v>85</v>
      </c>
      <c r="D32" s="84">
        <v>25</v>
      </c>
      <c r="E32" s="84">
        <v>20</v>
      </c>
      <c r="F32" s="84">
        <v>0</v>
      </c>
      <c r="G32" s="106"/>
      <c r="H32" s="105">
        <v>37</v>
      </c>
      <c r="I32" s="105">
        <v>23</v>
      </c>
      <c r="J32" s="105">
        <v>1</v>
      </c>
      <c r="K32" s="29">
        <v>2</v>
      </c>
      <c r="L32" s="29"/>
      <c r="M32" s="29">
        <v>1</v>
      </c>
      <c r="N32" s="29"/>
      <c r="O32" s="29"/>
      <c r="P32" s="29"/>
      <c r="Q32" s="29"/>
      <c r="R32" s="29">
        <v>1</v>
      </c>
      <c r="S32" s="29"/>
      <c r="T32" s="29"/>
      <c r="U32" s="31"/>
      <c r="V32" s="78"/>
      <c r="W32" s="32"/>
    </row>
    <row r="33" spans="1:23" ht="14.25">
      <c r="A33" s="17"/>
      <c r="B33" s="45"/>
      <c r="C33" s="87">
        <v>25</v>
      </c>
      <c r="D33" s="87">
        <v>30</v>
      </c>
      <c r="E33" s="87">
        <v>5</v>
      </c>
      <c r="F33" s="87">
        <v>0</v>
      </c>
      <c r="G33" s="31"/>
      <c r="H33" s="31"/>
      <c r="I33" s="31"/>
      <c r="J33" s="31"/>
      <c r="K33" s="31"/>
      <c r="L33" s="31"/>
      <c r="M33" s="31"/>
      <c r="N33" s="31"/>
      <c r="O33" s="31"/>
      <c r="P33" s="31"/>
      <c r="Q33" s="31"/>
      <c r="R33" s="31"/>
      <c r="S33" s="31"/>
      <c r="T33" s="31"/>
      <c r="U33" s="30"/>
      <c r="V33" s="79"/>
      <c r="W33" s="69"/>
    </row>
    <row r="34" spans="1:23" ht="14.25">
      <c r="A34" s="17"/>
      <c r="B34" s="87"/>
      <c r="C34" s="30"/>
      <c r="D34" s="30"/>
      <c r="E34" s="30"/>
      <c r="F34" s="30"/>
      <c r="G34" s="31"/>
      <c r="H34" s="31"/>
      <c r="I34" s="31"/>
      <c r="J34" s="31"/>
      <c r="K34" s="31"/>
      <c r="L34" s="31"/>
      <c r="M34" s="31"/>
      <c r="N34" s="31"/>
      <c r="O34" s="31"/>
      <c r="P34" s="31"/>
      <c r="Q34" s="31"/>
      <c r="R34" s="31"/>
      <c r="S34" s="31"/>
      <c r="T34" s="31"/>
      <c r="U34" s="30"/>
      <c r="V34" s="79"/>
      <c r="W34" s="69"/>
    </row>
    <row r="35" spans="1:23" ht="14.25">
      <c r="A35" s="16">
        <v>4</v>
      </c>
      <c r="B35" s="47" t="s">
        <v>119</v>
      </c>
      <c r="C35" s="84">
        <v>85</v>
      </c>
      <c r="D35" s="84">
        <v>15</v>
      </c>
      <c r="E35" s="84">
        <v>15</v>
      </c>
      <c r="F35" s="84">
        <v>5</v>
      </c>
      <c r="G35" s="57">
        <v>0</v>
      </c>
      <c r="H35" s="105">
        <v>31</v>
      </c>
      <c r="I35" s="105">
        <v>24</v>
      </c>
      <c r="J35" s="105">
        <v>1</v>
      </c>
      <c r="K35" s="29">
        <v>2</v>
      </c>
      <c r="L35" s="29"/>
      <c r="M35" s="29"/>
      <c r="N35" s="29">
        <v>1</v>
      </c>
      <c r="O35" s="29"/>
      <c r="P35" s="29"/>
      <c r="Q35" s="29"/>
      <c r="R35" s="29"/>
      <c r="S35" s="29">
        <v>1</v>
      </c>
      <c r="T35" s="31"/>
      <c r="U35" s="31"/>
      <c r="V35" s="78"/>
      <c r="W35" s="32"/>
    </row>
    <row r="36" spans="1:23" ht="14.25">
      <c r="A36" s="17"/>
      <c r="B36" s="45"/>
      <c r="C36" s="87">
        <v>15</v>
      </c>
      <c r="D36" s="87">
        <v>35</v>
      </c>
      <c r="E36" s="87">
        <v>10</v>
      </c>
      <c r="F36" s="87">
        <v>0</v>
      </c>
      <c r="G36" s="31"/>
      <c r="H36" s="29"/>
      <c r="I36" s="29"/>
      <c r="J36" s="29"/>
      <c r="K36" s="31"/>
      <c r="L36" s="31"/>
      <c r="M36" s="31"/>
      <c r="N36" s="31"/>
      <c r="O36" s="31"/>
      <c r="P36" s="31"/>
      <c r="Q36" s="31"/>
      <c r="R36" s="31"/>
      <c r="S36" s="31"/>
      <c r="T36" s="31"/>
      <c r="U36" s="30"/>
      <c r="V36" s="79"/>
      <c r="W36" s="69"/>
    </row>
    <row r="37" spans="1:23" ht="14.25">
      <c r="A37" s="17"/>
      <c r="B37" s="87"/>
      <c r="C37" s="30"/>
      <c r="D37" s="30"/>
      <c r="E37" s="30"/>
      <c r="F37" s="30"/>
      <c r="G37" s="31"/>
      <c r="H37" s="31"/>
      <c r="I37" s="31"/>
      <c r="J37" s="31"/>
      <c r="K37" s="31"/>
      <c r="L37" s="31"/>
      <c r="M37" s="31"/>
      <c r="N37" s="31"/>
      <c r="O37" s="31"/>
      <c r="P37" s="31"/>
      <c r="Q37" s="31"/>
      <c r="R37" s="31"/>
      <c r="S37" s="31"/>
      <c r="T37" s="31"/>
      <c r="U37" s="30"/>
      <c r="V37" s="79"/>
      <c r="W37" s="69"/>
    </row>
    <row r="38" spans="1:23" ht="14.25">
      <c r="A38" s="16">
        <v>5</v>
      </c>
      <c r="B38" s="47" t="s">
        <v>129</v>
      </c>
      <c r="C38" s="84">
        <v>40</v>
      </c>
      <c r="D38" s="84">
        <v>25</v>
      </c>
      <c r="E38" s="84">
        <v>15</v>
      </c>
      <c r="F38" s="84"/>
      <c r="G38" s="105"/>
      <c r="H38" s="105"/>
      <c r="I38" s="105">
        <v>26</v>
      </c>
      <c r="J38" s="105">
        <v>6</v>
      </c>
      <c r="K38" s="29">
        <v>4</v>
      </c>
      <c r="L38" s="29"/>
      <c r="M38" s="29">
        <v>1</v>
      </c>
      <c r="N38" s="29"/>
      <c r="O38" s="29"/>
      <c r="P38" s="29"/>
      <c r="Q38" s="29"/>
      <c r="R38" s="29">
        <v>1</v>
      </c>
      <c r="S38" s="31"/>
      <c r="T38" s="31"/>
      <c r="U38" s="31"/>
      <c r="V38" s="78"/>
      <c r="W38" s="32"/>
    </row>
    <row r="39" spans="1:23" ht="14.25">
      <c r="A39" s="17"/>
      <c r="B39" s="89"/>
      <c r="C39" s="87">
        <v>20</v>
      </c>
      <c r="D39" s="87">
        <v>35</v>
      </c>
      <c r="E39" s="87">
        <v>5</v>
      </c>
      <c r="F39" s="87"/>
      <c r="G39" s="31"/>
      <c r="H39" s="31"/>
      <c r="I39" s="31"/>
      <c r="J39" s="31"/>
      <c r="K39" s="31"/>
      <c r="L39" s="31"/>
      <c r="M39" s="31"/>
      <c r="N39" s="31"/>
      <c r="O39" s="31"/>
      <c r="P39" s="31"/>
      <c r="Q39" s="31"/>
      <c r="R39" s="31"/>
      <c r="S39" s="31"/>
      <c r="T39" s="31"/>
      <c r="U39" s="30"/>
      <c r="V39" s="79"/>
      <c r="W39" s="69"/>
    </row>
    <row r="40" spans="1:23" ht="14.25">
      <c r="A40" s="17"/>
      <c r="B40" s="43"/>
      <c r="C40" s="30"/>
      <c r="D40" s="30"/>
      <c r="E40" s="30"/>
      <c r="F40" s="30"/>
      <c r="G40" s="31"/>
      <c r="H40" s="31"/>
      <c r="I40" s="31"/>
      <c r="J40" s="31"/>
      <c r="K40" s="31"/>
      <c r="L40" s="31"/>
      <c r="M40" s="31"/>
      <c r="N40" s="31"/>
      <c r="O40" s="31"/>
      <c r="P40" s="31"/>
      <c r="Q40" s="31"/>
      <c r="R40" s="31"/>
      <c r="S40" s="31"/>
      <c r="T40" s="31"/>
      <c r="U40" s="30"/>
      <c r="V40" s="79"/>
      <c r="W40" s="69"/>
    </row>
    <row r="41" spans="1:23" ht="14.25">
      <c r="A41" s="16">
        <v>6</v>
      </c>
      <c r="B41" s="47" t="s">
        <v>130</v>
      </c>
      <c r="C41" s="110">
        <f>C38*$B$42</f>
        <v>360</v>
      </c>
      <c r="D41" s="110">
        <f aca="true" t="shared" si="1" ref="D41:W42">D38*$B$42</f>
        <v>225</v>
      </c>
      <c r="E41" s="110">
        <f t="shared" si="1"/>
        <v>135</v>
      </c>
      <c r="F41" s="110">
        <f t="shared" si="1"/>
        <v>0</v>
      </c>
      <c r="G41" s="105">
        <f t="shared" si="1"/>
        <v>0</v>
      </c>
      <c r="H41" s="105">
        <f t="shared" si="1"/>
        <v>0</v>
      </c>
      <c r="I41" s="105">
        <f t="shared" si="1"/>
        <v>234</v>
      </c>
      <c r="J41" s="105">
        <f t="shared" si="1"/>
        <v>54</v>
      </c>
      <c r="K41" s="105">
        <f t="shared" si="1"/>
        <v>36</v>
      </c>
      <c r="L41" s="105">
        <f t="shared" si="1"/>
        <v>0</v>
      </c>
      <c r="M41" s="105">
        <f t="shared" si="1"/>
        <v>9</v>
      </c>
      <c r="N41" s="105">
        <f t="shared" si="1"/>
        <v>0</v>
      </c>
      <c r="O41" s="105">
        <f t="shared" si="1"/>
        <v>0</v>
      </c>
      <c r="P41" s="105">
        <f t="shared" si="1"/>
        <v>0</v>
      </c>
      <c r="Q41" s="105">
        <f t="shared" si="1"/>
        <v>0</v>
      </c>
      <c r="R41" s="105">
        <f t="shared" si="1"/>
        <v>9</v>
      </c>
      <c r="S41" s="105">
        <f t="shared" si="1"/>
        <v>0</v>
      </c>
      <c r="T41" s="105">
        <f t="shared" si="1"/>
        <v>0</v>
      </c>
      <c r="U41" s="105">
        <f t="shared" si="1"/>
        <v>0</v>
      </c>
      <c r="V41" s="105">
        <f t="shared" si="1"/>
        <v>0</v>
      </c>
      <c r="W41" s="105">
        <f t="shared" si="1"/>
        <v>0</v>
      </c>
    </row>
    <row r="42" spans="1:23" ht="14.25">
      <c r="A42" s="17"/>
      <c r="B42" s="109">
        <v>9</v>
      </c>
      <c r="C42" s="87">
        <f>C39*$B$42</f>
        <v>180</v>
      </c>
      <c r="D42" s="87">
        <f t="shared" si="1"/>
        <v>315</v>
      </c>
      <c r="E42" s="87">
        <f t="shared" si="1"/>
        <v>45</v>
      </c>
      <c r="F42" s="87">
        <f t="shared" si="1"/>
        <v>0</v>
      </c>
      <c r="G42" s="31"/>
      <c r="H42" s="31"/>
      <c r="I42" s="31"/>
      <c r="J42" s="31"/>
      <c r="K42" s="31"/>
      <c r="L42" s="31"/>
      <c r="M42" s="31"/>
      <c r="N42" s="31"/>
      <c r="O42" s="31"/>
      <c r="P42" s="31"/>
      <c r="Q42" s="31"/>
      <c r="R42" s="31"/>
      <c r="S42" s="31"/>
      <c r="T42" s="31"/>
      <c r="U42" s="30"/>
      <c r="V42" s="79"/>
      <c r="W42" s="69"/>
    </row>
    <row r="43" spans="1:23" ht="14.25">
      <c r="A43" s="17"/>
      <c r="B43" s="43"/>
      <c r="C43" s="30"/>
      <c r="D43" s="30"/>
      <c r="E43" s="30"/>
      <c r="F43" s="30"/>
      <c r="G43" s="31"/>
      <c r="H43" s="31"/>
      <c r="I43" s="31"/>
      <c r="J43" s="31"/>
      <c r="K43" s="31"/>
      <c r="L43" s="31"/>
      <c r="M43" s="31"/>
      <c r="N43" s="31"/>
      <c r="O43" s="31"/>
      <c r="P43" s="31"/>
      <c r="Q43" s="31"/>
      <c r="R43" s="31"/>
      <c r="S43" s="31"/>
      <c r="T43" s="31"/>
      <c r="U43" s="30"/>
      <c r="V43" s="79"/>
      <c r="W43" s="69"/>
    </row>
    <row r="44" spans="1:23" ht="14.25">
      <c r="A44" s="16">
        <v>7</v>
      </c>
      <c r="B44" s="47" t="s">
        <v>61</v>
      </c>
      <c r="C44" s="41"/>
      <c r="D44" s="41"/>
      <c r="E44" s="41"/>
      <c r="F44" s="41"/>
      <c r="G44" s="90"/>
      <c r="H44" s="31"/>
      <c r="I44" s="31"/>
      <c r="J44" s="31"/>
      <c r="K44" s="31"/>
      <c r="L44" s="31"/>
      <c r="M44" s="31"/>
      <c r="N44" s="31"/>
      <c r="O44" s="31">
        <v>1</v>
      </c>
      <c r="P44" s="31"/>
      <c r="Q44" s="31"/>
      <c r="R44" s="31"/>
      <c r="S44" s="31"/>
      <c r="T44" s="31">
        <v>1</v>
      </c>
      <c r="U44" s="31">
        <v>1</v>
      </c>
      <c r="V44" s="78"/>
      <c r="W44" s="32">
        <v>2</v>
      </c>
    </row>
    <row r="45" spans="1:23" ht="14.25">
      <c r="A45" s="17"/>
      <c r="B45" s="43"/>
      <c r="C45" s="44"/>
      <c r="D45" s="42"/>
      <c r="E45" s="88">
        <f>(14*3.5*2)</f>
        <v>98</v>
      </c>
      <c r="F45" s="88">
        <f>(14*3.5*2)+20</f>
        <v>118</v>
      </c>
      <c r="G45" s="31"/>
      <c r="H45" s="31"/>
      <c r="I45" s="31"/>
      <c r="J45" s="31"/>
      <c r="K45" s="29"/>
      <c r="L45" s="29"/>
      <c r="M45" s="29"/>
      <c r="N45" s="29"/>
      <c r="O45" s="29"/>
      <c r="P45" s="29"/>
      <c r="Q45" s="29"/>
      <c r="R45" s="29"/>
      <c r="S45" s="29"/>
      <c r="T45" s="19"/>
      <c r="U45" s="19"/>
      <c r="V45" s="81"/>
      <c r="W45" s="70"/>
    </row>
    <row r="46" spans="1:23" ht="15" thickBot="1">
      <c r="A46" s="17"/>
      <c r="B46" s="43"/>
      <c r="C46" s="19"/>
      <c r="D46" s="19"/>
      <c r="E46" s="19"/>
      <c r="F46" s="19"/>
      <c r="G46" s="15"/>
      <c r="H46" s="15"/>
      <c r="I46" s="15"/>
      <c r="J46" s="15"/>
      <c r="K46" s="29"/>
      <c r="L46" s="29"/>
      <c r="M46" s="15"/>
      <c r="N46" s="15"/>
      <c r="O46" s="29"/>
      <c r="P46" s="15"/>
      <c r="Q46" s="15"/>
      <c r="R46" s="15"/>
      <c r="S46" s="15"/>
      <c r="T46" s="19"/>
      <c r="U46" s="14"/>
      <c r="V46" s="77"/>
      <c r="W46" s="68"/>
    </row>
    <row r="47" spans="1:23" ht="15">
      <c r="A47" s="35"/>
      <c r="B47" s="36" t="s">
        <v>62</v>
      </c>
      <c r="C47" s="60">
        <f>CEILING(((SUM(C23,C26,C29,C32,C35,C38,C41,C44))*1.1),5)</f>
        <v>810</v>
      </c>
      <c r="D47" s="60">
        <f aca="true" t="shared" si="2" ref="D47:F48">CEILING(((SUM(D23,D26,D29,D32,D35,D38,D41,D44))*1.1),5)</f>
        <v>355</v>
      </c>
      <c r="E47" s="60">
        <f t="shared" si="2"/>
        <v>245</v>
      </c>
      <c r="F47" s="60">
        <f t="shared" si="2"/>
        <v>15</v>
      </c>
      <c r="G47" s="62">
        <f>SUM(G23:G46)</f>
        <v>0</v>
      </c>
      <c r="H47" s="62">
        <f aca="true" t="shared" si="3" ref="H47:W47">SUM(H23:H46)</f>
        <v>132</v>
      </c>
      <c r="I47" s="62">
        <f t="shared" si="3"/>
        <v>352</v>
      </c>
      <c r="J47" s="62">
        <f t="shared" si="3"/>
        <v>64</v>
      </c>
      <c r="K47" s="62">
        <f t="shared" si="3"/>
        <v>48</v>
      </c>
      <c r="L47" s="62">
        <f t="shared" si="3"/>
        <v>0</v>
      </c>
      <c r="M47" s="62">
        <f t="shared" si="3"/>
        <v>13</v>
      </c>
      <c r="N47" s="62">
        <f t="shared" si="3"/>
        <v>2</v>
      </c>
      <c r="O47" s="62">
        <f t="shared" si="3"/>
        <v>1</v>
      </c>
      <c r="P47" s="62">
        <f t="shared" si="3"/>
        <v>0</v>
      </c>
      <c r="Q47" s="62">
        <f t="shared" si="3"/>
        <v>0</v>
      </c>
      <c r="R47" s="62">
        <f t="shared" si="3"/>
        <v>12</v>
      </c>
      <c r="S47" s="62">
        <f t="shared" si="3"/>
        <v>2</v>
      </c>
      <c r="T47" s="62">
        <f t="shared" si="3"/>
        <v>1</v>
      </c>
      <c r="U47" s="62">
        <f t="shared" si="3"/>
        <v>1</v>
      </c>
      <c r="V47" s="62">
        <f t="shared" si="3"/>
        <v>0</v>
      </c>
      <c r="W47" s="62">
        <f t="shared" si="3"/>
        <v>2</v>
      </c>
    </row>
    <row r="48" spans="1:23" ht="15.75" thickBot="1">
      <c r="A48" s="37"/>
      <c r="B48" s="58"/>
      <c r="C48" s="61">
        <f>CEILING(((SUM(C24,C27,C30,C33,C36,C39,C42,C45))*1.1),5)</f>
        <v>300</v>
      </c>
      <c r="D48" s="61">
        <f t="shared" si="2"/>
        <v>530</v>
      </c>
      <c r="E48" s="61">
        <f t="shared" si="2"/>
        <v>200</v>
      </c>
      <c r="F48" s="61">
        <f t="shared" si="2"/>
        <v>130</v>
      </c>
      <c r="G48" s="63"/>
      <c r="H48" s="63"/>
      <c r="I48" s="63"/>
      <c r="J48" s="63"/>
      <c r="K48" s="63"/>
      <c r="L48" s="63"/>
      <c r="M48" s="63"/>
      <c r="N48" s="63"/>
      <c r="O48" s="63"/>
      <c r="P48" s="63"/>
      <c r="Q48" s="63"/>
      <c r="R48" s="63"/>
      <c r="S48" s="63"/>
      <c r="T48" s="63"/>
      <c r="U48" s="38"/>
      <c r="V48" s="80"/>
      <c r="W48" s="66"/>
    </row>
    <row r="49" ht="14.25">
      <c r="W49" s="55"/>
    </row>
  </sheetData>
  <sheetProtection/>
  <mergeCells count="11">
    <mergeCell ref="A1:W1"/>
    <mergeCell ref="A2:W2"/>
    <mergeCell ref="A3:B3"/>
    <mergeCell ref="C3:D3"/>
    <mergeCell ref="K4:M4"/>
    <mergeCell ref="T4:U4"/>
    <mergeCell ref="A19:B19"/>
    <mergeCell ref="C19:F19"/>
    <mergeCell ref="G19:J19"/>
    <mergeCell ref="K19:O19"/>
    <mergeCell ref="P19:T19"/>
  </mergeCells>
  <printOptions/>
  <pageMargins left="0.25" right="0.25" top="0.75" bottom="0.75" header="0.3" footer="0.3"/>
  <pageSetup fitToHeight="0" fitToWidth="1" horizontalDpi="600" verticalDpi="600" orientation="landscape" paperSize="9" scale="58" r:id="rId1"/>
  <headerFooter>
    <oddHeader>&amp;R&amp;"Arial,Bold"&amp;11&amp;A
</oddHeader>
    <oddFooter>&amp;C&amp;"Arial,Bold"&amp;11Sunil Nayyar Consulting Engineers LLP&amp;"Arial,Regular"&amp;10
&amp;K01+045Page &amp;P of &amp;N</oddFooter>
  </headerFooter>
</worksheet>
</file>

<file path=xl/worksheets/sheet4.xml><?xml version="1.0" encoding="utf-8"?>
<worksheet xmlns="http://schemas.openxmlformats.org/spreadsheetml/2006/main" xmlns:r="http://schemas.openxmlformats.org/officeDocument/2006/relationships">
  <dimension ref="A1:J582"/>
  <sheetViews>
    <sheetView showZeros="0" view="pageBreakPreview" zoomScaleSheetLayoutView="100" zoomScalePageLayoutView="85" workbookViewId="0" topLeftCell="A439">
      <selection activeCell="D182" sqref="D182"/>
    </sheetView>
  </sheetViews>
  <sheetFormatPr defaultColWidth="9.140625" defaultRowHeight="12.75"/>
  <cols>
    <col min="1" max="1" width="6.8515625" style="235" customWidth="1"/>
    <col min="2" max="2" width="80.140625" style="236" customWidth="1"/>
    <col min="3" max="3" width="5.421875" style="237" bestFit="1" customWidth="1"/>
    <col min="4" max="4" width="9.8515625" style="238" customWidth="1"/>
    <col min="5" max="5" width="9.7109375" style="237" bestFit="1" customWidth="1"/>
    <col min="6" max="6" width="11.8515625" style="238" bestFit="1" customWidth="1"/>
    <col min="7" max="7" width="18.421875" style="184" customWidth="1"/>
    <col min="8" max="16384" width="9.140625" style="184" customWidth="1"/>
  </cols>
  <sheetData>
    <row r="1" spans="1:6" ht="15">
      <c r="A1" s="270" t="s">
        <v>4</v>
      </c>
      <c r="B1" s="270"/>
      <c r="C1" s="270"/>
      <c r="D1" s="270"/>
      <c r="E1" s="270"/>
      <c r="F1" s="270"/>
    </row>
    <row r="2" spans="1:6" ht="12.75">
      <c r="A2" s="269"/>
      <c r="B2" s="269"/>
      <c r="C2" s="269"/>
      <c r="D2" s="269"/>
      <c r="E2" s="269"/>
      <c r="F2" s="269"/>
    </row>
    <row r="3" spans="1:7" s="188" customFormat="1" ht="12.75">
      <c r="A3" s="185" t="s">
        <v>0</v>
      </c>
      <c r="B3" s="186" t="s">
        <v>1</v>
      </c>
      <c r="C3" s="185" t="s">
        <v>2</v>
      </c>
      <c r="D3" s="187" t="s">
        <v>101</v>
      </c>
      <c r="E3" s="187" t="s">
        <v>3</v>
      </c>
      <c r="F3" s="187" t="s">
        <v>102</v>
      </c>
      <c r="G3" s="188" t="s">
        <v>458</v>
      </c>
    </row>
    <row r="4" spans="1:6" s="193" customFormat="1" ht="12.75">
      <c r="A4" s="189"/>
      <c r="B4" s="190"/>
      <c r="C4" s="191"/>
      <c r="D4" s="192"/>
      <c r="E4" s="191"/>
      <c r="F4" s="192"/>
    </row>
    <row r="5" spans="1:6" s="113" customFormat="1" ht="12.75">
      <c r="A5" s="194">
        <v>1</v>
      </c>
      <c r="B5" s="195" t="s">
        <v>171</v>
      </c>
      <c r="C5" s="196"/>
      <c r="D5" s="197"/>
      <c r="E5" s="196"/>
      <c r="F5" s="197"/>
    </row>
    <row r="6" spans="1:6" s="119" customFormat="1" ht="12">
      <c r="A6" s="114"/>
      <c r="B6" s="115"/>
      <c r="C6" s="116"/>
      <c r="D6" s="117"/>
      <c r="E6" s="118"/>
      <c r="F6" s="118"/>
    </row>
    <row r="7" spans="1:6" s="119" customFormat="1" ht="25.5">
      <c r="A7" s="114"/>
      <c r="B7" s="120" t="s">
        <v>172</v>
      </c>
      <c r="C7" s="116"/>
      <c r="D7" s="117"/>
      <c r="E7" s="118"/>
      <c r="F7" s="118"/>
    </row>
    <row r="8" spans="1:6" s="119" customFormat="1" ht="12">
      <c r="A8" s="114"/>
      <c r="B8" s="115"/>
      <c r="C8" s="116"/>
      <c r="D8" s="117"/>
      <c r="E8" s="118"/>
      <c r="F8" s="118"/>
    </row>
    <row r="9" spans="1:10" s="122" customFormat="1" ht="39">
      <c r="A9" s="121">
        <v>1</v>
      </c>
      <c r="B9" s="115" t="s">
        <v>400</v>
      </c>
      <c r="C9" s="116"/>
      <c r="D9" s="117"/>
      <c r="E9" s="118"/>
      <c r="F9" s="118"/>
      <c r="G9" s="267"/>
      <c r="H9" s="267"/>
      <c r="I9" s="267"/>
      <c r="J9" s="267"/>
    </row>
    <row r="10" spans="1:10" s="122" customFormat="1" ht="75.75">
      <c r="A10" s="114" t="s">
        <v>15</v>
      </c>
      <c r="B10" s="115" t="s">
        <v>401</v>
      </c>
      <c r="C10" s="116"/>
      <c r="D10" s="117"/>
      <c r="E10" s="118"/>
      <c r="F10" s="118"/>
      <c r="G10" s="268"/>
      <c r="H10" s="268"/>
      <c r="I10" s="268"/>
      <c r="J10" s="268"/>
    </row>
    <row r="11" spans="1:6" s="122" customFormat="1" ht="24.75">
      <c r="A11" s="114"/>
      <c r="B11" s="115" t="s">
        <v>173</v>
      </c>
      <c r="C11" s="116"/>
      <c r="D11" s="117"/>
      <c r="E11" s="118"/>
      <c r="F11" s="118"/>
    </row>
    <row r="12" spans="1:6" s="122" customFormat="1" ht="49.5">
      <c r="A12" s="114" t="s">
        <v>16</v>
      </c>
      <c r="B12" s="115" t="s">
        <v>402</v>
      </c>
      <c r="C12" s="116"/>
      <c r="D12" s="117"/>
      <c r="E12" s="118"/>
      <c r="F12" s="118"/>
    </row>
    <row r="13" spans="1:6" s="122" customFormat="1" ht="24.75">
      <c r="A13" s="114" t="s">
        <v>17</v>
      </c>
      <c r="B13" s="115" t="s">
        <v>403</v>
      </c>
      <c r="C13" s="116"/>
      <c r="D13" s="117"/>
      <c r="E13" s="118"/>
      <c r="F13" s="118"/>
    </row>
    <row r="14" spans="1:6" s="122" customFormat="1" ht="37.5">
      <c r="A14" s="114" t="s">
        <v>18</v>
      </c>
      <c r="B14" s="115" t="s">
        <v>404</v>
      </c>
      <c r="C14" s="116"/>
      <c r="D14" s="117"/>
      <c r="E14" s="118"/>
      <c r="F14" s="118"/>
    </row>
    <row r="15" spans="1:6" s="122" customFormat="1" ht="12">
      <c r="A15" s="114" t="s">
        <v>36</v>
      </c>
      <c r="B15" s="115" t="s">
        <v>405</v>
      </c>
      <c r="C15" s="116"/>
      <c r="D15" s="117"/>
      <c r="E15" s="118"/>
      <c r="F15" s="118"/>
    </row>
    <row r="16" spans="1:6" s="122" customFormat="1" ht="12">
      <c r="A16" s="114" t="s">
        <v>37</v>
      </c>
      <c r="B16" s="115" t="s">
        <v>174</v>
      </c>
      <c r="C16" s="116"/>
      <c r="D16" s="117"/>
      <c r="E16" s="118"/>
      <c r="F16" s="118"/>
    </row>
    <row r="17" spans="1:6" s="122" customFormat="1" ht="12">
      <c r="A17" s="114"/>
      <c r="B17" s="115"/>
      <c r="C17" s="116"/>
      <c r="D17" s="117"/>
      <c r="E17" s="118"/>
      <c r="F17" s="118"/>
    </row>
    <row r="18" spans="1:6" s="122" customFormat="1" ht="12">
      <c r="A18" s="114">
        <v>1.1</v>
      </c>
      <c r="B18" s="115" t="s">
        <v>175</v>
      </c>
      <c r="C18" s="116"/>
      <c r="D18" s="117"/>
      <c r="E18" s="118"/>
      <c r="F18" s="118"/>
    </row>
    <row r="19" spans="1:6" s="122" customFormat="1" ht="12">
      <c r="A19" s="114"/>
      <c r="B19" s="115" t="s">
        <v>176</v>
      </c>
      <c r="C19" s="116"/>
      <c r="D19" s="117"/>
      <c r="E19" s="118"/>
      <c r="F19" s="118"/>
    </row>
    <row r="20" spans="1:6" s="122" customFormat="1" ht="12.75">
      <c r="A20" s="114"/>
      <c r="B20" s="123" t="s">
        <v>177</v>
      </c>
      <c r="C20" s="116"/>
      <c r="D20" s="117"/>
      <c r="E20" s="118"/>
      <c r="F20" s="118"/>
    </row>
    <row r="21" spans="1:6" s="122" customFormat="1" ht="12">
      <c r="A21" s="114"/>
      <c r="B21" s="115" t="s">
        <v>178</v>
      </c>
      <c r="C21" s="116"/>
      <c r="D21" s="117"/>
      <c r="E21" s="118"/>
      <c r="F21" s="118"/>
    </row>
    <row r="22" spans="1:6" s="122" customFormat="1" ht="12">
      <c r="A22" s="114"/>
      <c r="B22" s="115"/>
      <c r="C22" s="116"/>
      <c r="D22" s="117"/>
      <c r="E22" s="118"/>
      <c r="F22" s="118"/>
    </row>
    <row r="23" spans="1:6" s="122" customFormat="1" ht="12">
      <c r="A23" s="114"/>
      <c r="B23" s="124" t="s">
        <v>179</v>
      </c>
      <c r="C23" s="116" t="s">
        <v>180</v>
      </c>
      <c r="D23" s="125">
        <v>1</v>
      </c>
      <c r="E23" s="118"/>
      <c r="F23" s="118"/>
    </row>
    <row r="24" spans="1:6" s="122" customFormat="1" ht="12">
      <c r="A24" s="114"/>
      <c r="B24" s="115"/>
      <c r="C24" s="116"/>
      <c r="D24" s="125"/>
      <c r="E24" s="118"/>
      <c r="F24" s="118"/>
    </row>
    <row r="25" spans="1:6" s="122" customFormat="1" ht="38.25">
      <c r="A25" s="121">
        <v>2</v>
      </c>
      <c r="B25" s="115" t="s">
        <v>406</v>
      </c>
      <c r="C25" s="116"/>
      <c r="D25" s="125"/>
      <c r="E25" s="118"/>
      <c r="F25" s="118"/>
    </row>
    <row r="26" spans="1:6" s="122" customFormat="1" ht="75.75">
      <c r="A26" s="114" t="s">
        <v>15</v>
      </c>
      <c r="B26" s="115" t="s">
        <v>407</v>
      </c>
      <c r="C26" s="126"/>
      <c r="D26" s="125"/>
      <c r="E26" s="118"/>
      <c r="F26" s="118"/>
    </row>
    <row r="27" spans="1:6" s="122" customFormat="1" ht="24.75">
      <c r="A27" s="114"/>
      <c r="B27" s="115" t="s">
        <v>181</v>
      </c>
      <c r="C27" s="116"/>
      <c r="D27" s="125"/>
      <c r="E27" s="118"/>
      <c r="F27" s="118"/>
    </row>
    <row r="28" spans="1:6" s="122" customFormat="1" ht="87">
      <c r="A28" s="114" t="s">
        <v>16</v>
      </c>
      <c r="B28" s="115" t="s">
        <v>408</v>
      </c>
      <c r="C28" s="126"/>
      <c r="D28" s="125"/>
      <c r="E28" s="118"/>
      <c r="F28" s="118"/>
    </row>
    <row r="29" spans="1:6" s="122" customFormat="1" ht="24.75">
      <c r="A29" s="114" t="s">
        <v>17</v>
      </c>
      <c r="B29" s="115" t="s">
        <v>403</v>
      </c>
      <c r="C29" s="116"/>
      <c r="D29" s="125"/>
      <c r="E29" s="118"/>
      <c r="F29" s="118"/>
    </row>
    <row r="30" spans="1:6" s="122" customFormat="1" ht="24.75">
      <c r="A30" s="114" t="s">
        <v>18</v>
      </c>
      <c r="B30" s="115" t="s">
        <v>182</v>
      </c>
      <c r="C30" s="116"/>
      <c r="D30" s="125"/>
      <c r="E30" s="118"/>
      <c r="F30" s="118"/>
    </row>
    <row r="31" spans="1:6" s="122" customFormat="1" ht="12">
      <c r="A31" s="114" t="s">
        <v>36</v>
      </c>
      <c r="B31" s="115" t="s">
        <v>405</v>
      </c>
      <c r="C31" s="116"/>
      <c r="D31" s="125"/>
      <c r="E31" s="118"/>
      <c r="F31" s="118"/>
    </row>
    <row r="32" spans="1:6" s="122" customFormat="1" ht="12">
      <c r="A32" s="114" t="s">
        <v>37</v>
      </c>
      <c r="B32" s="115" t="s">
        <v>174</v>
      </c>
      <c r="C32" s="116"/>
      <c r="D32" s="125"/>
      <c r="E32" s="118"/>
      <c r="F32" s="118"/>
    </row>
    <row r="33" spans="1:6" s="122" customFormat="1" ht="12">
      <c r="A33" s="114"/>
      <c r="B33" s="115"/>
      <c r="C33" s="116"/>
      <c r="D33" s="125"/>
      <c r="E33" s="118"/>
      <c r="F33" s="118"/>
    </row>
    <row r="34" spans="1:6" s="122" customFormat="1" ht="12">
      <c r="A34" s="114">
        <v>2.1</v>
      </c>
      <c r="B34" s="115" t="s">
        <v>175</v>
      </c>
      <c r="C34" s="116"/>
      <c r="D34" s="125"/>
      <c r="E34" s="118"/>
      <c r="F34" s="118"/>
    </row>
    <row r="35" spans="1:6" s="122" customFormat="1" ht="12">
      <c r="A35" s="114"/>
      <c r="B35" s="115" t="s">
        <v>176</v>
      </c>
      <c r="C35" s="116"/>
      <c r="D35" s="125"/>
      <c r="E35" s="118"/>
      <c r="F35" s="118"/>
    </row>
    <row r="36" spans="1:6" s="122" customFormat="1" ht="12.75">
      <c r="A36" s="114"/>
      <c r="B36" s="123" t="s">
        <v>183</v>
      </c>
      <c r="C36" s="116"/>
      <c r="D36" s="125"/>
      <c r="E36" s="118"/>
      <c r="F36" s="118"/>
    </row>
    <row r="37" spans="1:6" s="122" customFormat="1" ht="12">
      <c r="A37" s="114"/>
      <c r="B37" s="115" t="s">
        <v>178</v>
      </c>
      <c r="C37" s="116"/>
      <c r="D37" s="125"/>
      <c r="E37" s="118"/>
      <c r="F37" s="118"/>
    </row>
    <row r="38" spans="1:6" s="122" customFormat="1" ht="12">
      <c r="A38" s="114"/>
      <c r="B38" s="115"/>
      <c r="C38" s="116"/>
      <c r="D38" s="125"/>
      <c r="E38" s="118"/>
      <c r="F38" s="118"/>
    </row>
    <row r="39" spans="1:6" s="122" customFormat="1" ht="12">
      <c r="A39" s="114"/>
      <c r="B39" s="115" t="s">
        <v>184</v>
      </c>
      <c r="C39" s="116" t="s">
        <v>180</v>
      </c>
      <c r="D39" s="125">
        <v>1</v>
      </c>
      <c r="E39" s="118"/>
      <c r="F39" s="118"/>
    </row>
    <row r="40" spans="1:6" s="122" customFormat="1" ht="12">
      <c r="A40" s="114"/>
      <c r="B40" s="115"/>
      <c r="C40" s="116"/>
      <c r="D40" s="125"/>
      <c r="E40" s="118"/>
      <c r="F40" s="118"/>
    </row>
    <row r="41" spans="1:6" s="122" customFormat="1" ht="38.25">
      <c r="A41" s="121">
        <v>3</v>
      </c>
      <c r="B41" s="115" t="s">
        <v>409</v>
      </c>
      <c r="C41" s="126"/>
      <c r="D41" s="125"/>
      <c r="E41" s="118"/>
      <c r="F41" s="118"/>
    </row>
    <row r="42" spans="1:6" s="122" customFormat="1" ht="75.75">
      <c r="A42" s="114" t="s">
        <v>15</v>
      </c>
      <c r="B42" s="115" t="s">
        <v>410</v>
      </c>
      <c r="C42" s="126"/>
      <c r="D42" s="125"/>
      <c r="E42" s="118"/>
      <c r="F42" s="118"/>
    </row>
    <row r="43" spans="1:6" s="122" customFormat="1" ht="24.75">
      <c r="A43" s="114"/>
      <c r="B43" s="115" t="s">
        <v>173</v>
      </c>
      <c r="C43" s="116"/>
      <c r="D43" s="125"/>
      <c r="E43" s="118"/>
      <c r="F43" s="118"/>
    </row>
    <row r="44" spans="1:6" s="122" customFormat="1" ht="49.5">
      <c r="A44" s="114" t="s">
        <v>16</v>
      </c>
      <c r="B44" s="115" t="s">
        <v>402</v>
      </c>
      <c r="C44" s="126"/>
      <c r="D44" s="125"/>
      <c r="E44" s="118"/>
      <c r="F44" s="118"/>
    </row>
    <row r="45" spans="1:6" s="122" customFormat="1" ht="24.75">
      <c r="A45" s="114" t="s">
        <v>17</v>
      </c>
      <c r="B45" s="115" t="s">
        <v>411</v>
      </c>
      <c r="C45" s="126"/>
      <c r="D45" s="125"/>
      <c r="E45" s="118"/>
      <c r="F45" s="118"/>
    </row>
    <row r="46" spans="1:6" s="122" customFormat="1" ht="37.5">
      <c r="A46" s="114" t="s">
        <v>18</v>
      </c>
      <c r="B46" s="115" t="s">
        <v>185</v>
      </c>
      <c r="C46" s="126"/>
      <c r="D46" s="125"/>
      <c r="E46" s="118"/>
      <c r="F46" s="118"/>
    </row>
    <row r="47" spans="1:6" s="122" customFormat="1" ht="12">
      <c r="A47" s="114" t="s">
        <v>36</v>
      </c>
      <c r="B47" s="115" t="s">
        <v>186</v>
      </c>
      <c r="C47" s="116"/>
      <c r="D47" s="125"/>
      <c r="E47" s="118"/>
      <c r="F47" s="118"/>
    </row>
    <row r="48" spans="1:6" s="122" customFormat="1" ht="12">
      <c r="A48" s="114"/>
      <c r="B48" s="115"/>
      <c r="C48" s="116"/>
      <c r="D48" s="125"/>
      <c r="E48" s="118"/>
      <c r="F48" s="118"/>
    </row>
    <row r="49" spans="1:6" s="122" customFormat="1" ht="12">
      <c r="A49" s="114"/>
      <c r="B49" s="115" t="s">
        <v>144</v>
      </c>
      <c r="C49" s="126"/>
      <c r="D49" s="125"/>
      <c r="E49" s="118"/>
      <c r="F49" s="118"/>
    </row>
    <row r="50" spans="1:6" s="122" customFormat="1" ht="12">
      <c r="A50" s="114"/>
      <c r="B50" s="115"/>
      <c r="C50" s="126"/>
      <c r="D50" s="125"/>
      <c r="E50" s="118"/>
      <c r="F50" s="118"/>
    </row>
    <row r="51" spans="1:6" s="122" customFormat="1" ht="12">
      <c r="A51" s="114">
        <v>3.1</v>
      </c>
      <c r="B51" s="115" t="s">
        <v>187</v>
      </c>
      <c r="C51" s="126"/>
      <c r="D51" s="125"/>
      <c r="E51" s="118"/>
      <c r="F51" s="118"/>
    </row>
    <row r="52" spans="1:6" s="122" customFormat="1" ht="12">
      <c r="A52" s="114"/>
      <c r="B52" s="115" t="s">
        <v>176</v>
      </c>
      <c r="C52" s="126"/>
      <c r="D52" s="125"/>
      <c r="E52" s="118"/>
      <c r="F52" s="118"/>
    </row>
    <row r="53" spans="1:6" s="122" customFormat="1" ht="12">
      <c r="A53" s="114"/>
      <c r="B53" s="115" t="s">
        <v>188</v>
      </c>
      <c r="C53" s="126"/>
      <c r="D53" s="125"/>
      <c r="E53" s="118"/>
      <c r="F53" s="118"/>
    </row>
    <row r="54" spans="1:6" s="122" customFormat="1" ht="12">
      <c r="A54" s="114"/>
      <c r="B54" s="115" t="s">
        <v>412</v>
      </c>
      <c r="C54" s="116"/>
      <c r="D54" s="125"/>
      <c r="E54" s="118"/>
      <c r="F54" s="118"/>
    </row>
    <row r="55" spans="1:6" s="122" customFormat="1" ht="12">
      <c r="A55" s="114"/>
      <c r="B55" s="115"/>
      <c r="C55" s="116"/>
      <c r="D55" s="125"/>
      <c r="E55" s="118"/>
      <c r="F55" s="118"/>
    </row>
    <row r="56" spans="1:6" s="122" customFormat="1" ht="12">
      <c r="A56" s="114"/>
      <c r="B56" s="115" t="s">
        <v>189</v>
      </c>
      <c r="C56" s="116" t="s">
        <v>180</v>
      </c>
      <c r="D56" s="125">
        <v>1</v>
      </c>
      <c r="E56" s="118"/>
      <c r="F56" s="118"/>
    </row>
    <row r="57" spans="1:6" s="122" customFormat="1" ht="12">
      <c r="A57" s="114"/>
      <c r="B57" s="115"/>
      <c r="C57" s="126"/>
      <c r="D57" s="125"/>
      <c r="E57" s="118"/>
      <c r="F57" s="118"/>
    </row>
    <row r="58" spans="1:6" s="122" customFormat="1" ht="37.5">
      <c r="A58" s="121">
        <v>6</v>
      </c>
      <c r="B58" s="115" t="s">
        <v>190</v>
      </c>
      <c r="C58" s="116" t="s">
        <v>6</v>
      </c>
      <c r="D58" s="125">
        <v>1</v>
      </c>
      <c r="E58" s="118"/>
      <c r="F58" s="118"/>
    </row>
    <row r="59" spans="1:6" s="122" customFormat="1" ht="12">
      <c r="A59" s="116"/>
      <c r="B59" s="115"/>
      <c r="C59" s="116"/>
      <c r="D59" s="125"/>
      <c r="E59" s="118"/>
      <c r="F59" s="118"/>
    </row>
    <row r="60" spans="1:6" s="122" customFormat="1" ht="99.75">
      <c r="A60" s="121">
        <v>7</v>
      </c>
      <c r="B60" s="115" t="s">
        <v>413</v>
      </c>
      <c r="C60" s="116"/>
      <c r="D60" s="125"/>
      <c r="E60" s="118"/>
      <c r="F60" s="118"/>
    </row>
    <row r="61" spans="1:6" s="122" customFormat="1" ht="12">
      <c r="A61" s="114"/>
      <c r="B61" s="115" t="s">
        <v>191</v>
      </c>
      <c r="C61" s="116"/>
      <c r="D61" s="125"/>
      <c r="E61" s="118"/>
      <c r="F61" s="118"/>
    </row>
    <row r="62" spans="1:6" s="122" customFormat="1" ht="12">
      <c r="A62" s="114"/>
      <c r="B62" s="115" t="s">
        <v>192</v>
      </c>
      <c r="C62" s="116"/>
      <c r="D62" s="125"/>
      <c r="E62" s="118"/>
      <c r="F62" s="118"/>
    </row>
    <row r="63" spans="1:6" s="122" customFormat="1" ht="12">
      <c r="A63" s="114"/>
      <c r="B63" s="115" t="s">
        <v>193</v>
      </c>
      <c r="C63" s="116"/>
      <c r="D63" s="125"/>
      <c r="E63" s="118"/>
      <c r="F63" s="118"/>
    </row>
    <row r="64" spans="1:6" s="122" customFormat="1" ht="12">
      <c r="A64" s="114"/>
      <c r="B64" s="115" t="s">
        <v>194</v>
      </c>
      <c r="C64" s="116" t="s">
        <v>180</v>
      </c>
      <c r="D64" s="125">
        <v>1</v>
      </c>
      <c r="E64" s="118"/>
      <c r="F64" s="118"/>
    </row>
    <row r="65" spans="1:6" s="173" customFormat="1" ht="12">
      <c r="A65" s="169"/>
      <c r="B65" s="167"/>
      <c r="C65" s="170"/>
      <c r="D65" s="171"/>
      <c r="E65" s="172"/>
      <c r="F65" s="172"/>
    </row>
    <row r="66" spans="1:6" s="173" customFormat="1" ht="200.25">
      <c r="A66" s="174">
        <v>8</v>
      </c>
      <c r="B66" s="167" t="s">
        <v>456</v>
      </c>
      <c r="C66" s="170"/>
      <c r="D66" s="171"/>
      <c r="E66" s="172"/>
      <c r="F66" s="172"/>
    </row>
    <row r="67" spans="1:6" s="173" customFormat="1" ht="24.75">
      <c r="A67" s="174"/>
      <c r="B67" s="167" t="s">
        <v>149</v>
      </c>
      <c r="C67" s="170"/>
      <c r="D67" s="171"/>
      <c r="E67" s="172"/>
      <c r="F67" s="172"/>
    </row>
    <row r="68" spans="1:6" s="173" customFormat="1" ht="12">
      <c r="A68" s="174"/>
      <c r="B68" s="167"/>
      <c r="C68" s="170"/>
      <c r="D68" s="171"/>
      <c r="E68" s="172"/>
      <c r="F68" s="172"/>
    </row>
    <row r="69" spans="1:7" s="173" customFormat="1" ht="25.5">
      <c r="A69" s="174"/>
      <c r="B69" s="168" t="s">
        <v>459</v>
      </c>
      <c r="C69" s="170"/>
      <c r="D69" s="171"/>
      <c r="E69" s="172"/>
      <c r="F69" s="172"/>
      <c r="G69" s="177"/>
    </row>
    <row r="70" spans="1:6" s="173" customFormat="1" ht="49.5">
      <c r="A70" s="174"/>
      <c r="B70" s="167" t="s">
        <v>414</v>
      </c>
      <c r="C70" s="170"/>
      <c r="D70" s="171"/>
      <c r="E70" s="172"/>
      <c r="F70" s="172"/>
    </row>
    <row r="71" spans="1:6" s="173" customFormat="1" ht="12">
      <c r="A71" s="174"/>
      <c r="B71" s="167"/>
      <c r="C71" s="170"/>
      <c r="D71" s="171"/>
      <c r="E71" s="172"/>
      <c r="F71" s="172"/>
    </row>
    <row r="72" spans="1:10" s="173" customFormat="1" ht="12">
      <c r="A72" s="169" t="s">
        <v>15</v>
      </c>
      <c r="B72" s="167" t="s">
        <v>154</v>
      </c>
      <c r="C72" s="170" t="s">
        <v>12</v>
      </c>
      <c r="D72" s="171">
        <v>5</v>
      </c>
      <c r="E72" s="172"/>
      <c r="F72" s="172"/>
      <c r="G72" s="271"/>
      <c r="H72" s="271"/>
      <c r="I72" s="271"/>
      <c r="J72" s="271"/>
    </row>
    <row r="73" spans="1:10" s="173" customFormat="1" ht="12">
      <c r="A73" s="169" t="s">
        <v>16</v>
      </c>
      <c r="B73" s="167" t="s">
        <v>7</v>
      </c>
      <c r="C73" s="170" t="s">
        <v>12</v>
      </c>
      <c r="D73" s="171">
        <v>5</v>
      </c>
      <c r="E73" s="172"/>
      <c r="F73" s="172"/>
      <c r="G73" s="271"/>
      <c r="H73" s="271"/>
      <c r="I73" s="271"/>
      <c r="J73" s="271"/>
    </row>
    <row r="74" spans="1:10" s="173" customFormat="1" ht="12">
      <c r="A74" s="169" t="s">
        <v>17</v>
      </c>
      <c r="B74" s="167" t="s">
        <v>8</v>
      </c>
      <c r="C74" s="170" t="s">
        <v>12</v>
      </c>
      <c r="D74" s="171">
        <v>10</v>
      </c>
      <c r="E74" s="172"/>
      <c r="F74" s="172"/>
      <c r="G74" s="271"/>
      <c r="H74" s="271"/>
      <c r="I74" s="271"/>
      <c r="J74" s="271"/>
    </row>
    <row r="75" spans="1:10" s="173" customFormat="1" ht="12">
      <c r="A75" s="169" t="s">
        <v>18</v>
      </c>
      <c r="B75" s="167" t="s">
        <v>9</v>
      </c>
      <c r="C75" s="170" t="s">
        <v>12</v>
      </c>
      <c r="D75" s="171">
        <v>50</v>
      </c>
      <c r="E75" s="172"/>
      <c r="F75" s="172"/>
      <c r="G75" s="271"/>
      <c r="H75" s="271"/>
      <c r="I75" s="271"/>
      <c r="J75" s="271"/>
    </row>
    <row r="76" spans="1:6" s="173" customFormat="1" ht="12">
      <c r="A76" s="169"/>
      <c r="B76" s="167"/>
      <c r="C76" s="170"/>
      <c r="D76" s="171"/>
      <c r="E76" s="172"/>
      <c r="F76" s="172"/>
    </row>
    <row r="77" spans="1:6" s="173" customFormat="1" ht="187.5">
      <c r="A77" s="174">
        <v>9</v>
      </c>
      <c r="B77" s="167" t="s">
        <v>457</v>
      </c>
      <c r="C77" s="170"/>
      <c r="D77" s="171"/>
      <c r="E77" s="172"/>
      <c r="F77" s="172"/>
    </row>
    <row r="78" spans="1:6" s="173" customFormat="1" ht="24.75">
      <c r="A78" s="174"/>
      <c r="B78" s="167" t="s">
        <v>149</v>
      </c>
      <c r="C78" s="170"/>
      <c r="D78" s="171"/>
      <c r="E78" s="172"/>
      <c r="F78" s="172"/>
    </row>
    <row r="79" spans="1:6" s="173" customFormat="1" ht="12">
      <c r="A79" s="174"/>
      <c r="B79" s="167"/>
      <c r="C79" s="170"/>
      <c r="D79" s="171"/>
      <c r="E79" s="172"/>
      <c r="F79" s="172"/>
    </row>
    <row r="80" spans="1:7" s="173" customFormat="1" ht="25.5">
      <c r="A80" s="174"/>
      <c r="B80" s="168" t="s">
        <v>459</v>
      </c>
      <c r="C80" s="170"/>
      <c r="D80" s="171"/>
      <c r="E80" s="172"/>
      <c r="F80" s="172"/>
      <c r="G80" s="177"/>
    </row>
    <row r="81" spans="1:6" s="173" customFormat="1" ht="49.5">
      <c r="A81" s="174"/>
      <c r="B81" s="167" t="s">
        <v>414</v>
      </c>
      <c r="C81" s="170"/>
      <c r="D81" s="171"/>
      <c r="E81" s="172"/>
      <c r="F81" s="172"/>
    </row>
    <row r="82" spans="1:6" s="173" customFormat="1" ht="12">
      <c r="A82" s="174"/>
      <c r="B82" s="167"/>
      <c r="C82" s="170"/>
      <c r="D82" s="171"/>
      <c r="E82" s="172"/>
      <c r="F82" s="172"/>
    </row>
    <row r="83" spans="1:7" s="173" customFormat="1" ht="14.25" customHeight="1">
      <c r="A83" s="169" t="s">
        <v>15</v>
      </c>
      <c r="B83" s="167" t="s">
        <v>415</v>
      </c>
      <c r="C83" s="170" t="s">
        <v>12</v>
      </c>
      <c r="D83" s="171">
        <v>10</v>
      </c>
      <c r="E83" s="172"/>
      <c r="F83" s="172"/>
      <c r="G83" s="272"/>
    </row>
    <row r="84" spans="1:7" s="173" customFormat="1" ht="14.25" customHeight="1">
      <c r="A84" s="169" t="s">
        <v>16</v>
      </c>
      <c r="B84" s="167" t="s">
        <v>416</v>
      </c>
      <c r="C84" s="170" t="s">
        <v>12</v>
      </c>
      <c r="D84" s="171">
        <v>10</v>
      </c>
      <c r="E84" s="172"/>
      <c r="F84" s="172"/>
      <c r="G84" s="272"/>
    </row>
    <row r="85" spans="1:7" s="173" customFormat="1" ht="14.25" customHeight="1">
      <c r="A85" s="169" t="s">
        <v>17</v>
      </c>
      <c r="B85" s="167" t="s">
        <v>417</v>
      </c>
      <c r="C85" s="170" t="s">
        <v>12</v>
      </c>
      <c r="D85" s="171">
        <v>0</v>
      </c>
      <c r="E85" s="172"/>
      <c r="F85" s="172"/>
      <c r="G85" s="272"/>
    </row>
    <row r="86" spans="1:6" s="173" customFormat="1" ht="12">
      <c r="A86" s="169"/>
      <c r="B86" s="167"/>
      <c r="C86" s="170"/>
      <c r="D86" s="171"/>
      <c r="E86" s="172"/>
      <c r="F86" s="172"/>
    </row>
    <row r="87" spans="1:6" s="173" customFormat="1" ht="24.75">
      <c r="A87" s="174">
        <v>10</v>
      </c>
      <c r="B87" s="167" t="s">
        <v>418</v>
      </c>
      <c r="C87" s="170"/>
      <c r="D87" s="171"/>
      <c r="E87" s="172"/>
      <c r="F87" s="172"/>
    </row>
    <row r="88" spans="1:6" s="173" customFormat="1" ht="12">
      <c r="A88" s="169"/>
      <c r="B88" s="167"/>
      <c r="C88" s="170"/>
      <c r="D88" s="171"/>
      <c r="E88" s="172"/>
      <c r="F88" s="172"/>
    </row>
    <row r="89" spans="1:6" s="173" customFormat="1" ht="62.25">
      <c r="A89" s="174">
        <v>10.1</v>
      </c>
      <c r="B89" s="167" t="s">
        <v>419</v>
      </c>
      <c r="C89" s="170"/>
      <c r="D89" s="171"/>
      <c r="E89" s="172"/>
      <c r="F89" s="172"/>
    </row>
    <row r="90" spans="1:6" s="173" customFormat="1" ht="12">
      <c r="A90" s="169"/>
      <c r="B90" s="167"/>
      <c r="C90" s="170"/>
      <c r="D90" s="171"/>
      <c r="E90" s="172"/>
      <c r="F90" s="172"/>
    </row>
    <row r="91" spans="1:6" s="173" customFormat="1" ht="12">
      <c r="A91" s="169" t="s">
        <v>15</v>
      </c>
      <c r="B91" s="167" t="s">
        <v>154</v>
      </c>
      <c r="C91" s="170" t="s">
        <v>6</v>
      </c>
      <c r="D91" s="171">
        <v>1</v>
      </c>
      <c r="E91" s="172"/>
      <c r="F91" s="172"/>
    </row>
    <row r="92" spans="1:6" s="173" customFormat="1" ht="12">
      <c r="A92" s="169" t="s">
        <v>16</v>
      </c>
      <c r="B92" s="167" t="s">
        <v>7</v>
      </c>
      <c r="C92" s="170" t="s">
        <v>6</v>
      </c>
      <c r="D92" s="171">
        <v>1</v>
      </c>
      <c r="E92" s="172"/>
      <c r="F92" s="172"/>
    </row>
    <row r="93" spans="1:6" s="173" customFormat="1" ht="12">
      <c r="A93" s="169"/>
      <c r="B93" s="167"/>
      <c r="C93" s="170"/>
      <c r="D93" s="171"/>
      <c r="E93" s="172"/>
      <c r="F93" s="172"/>
    </row>
    <row r="94" spans="1:6" s="173" customFormat="1" ht="75">
      <c r="A94" s="174">
        <v>10.2</v>
      </c>
      <c r="B94" s="167" t="s">
        <v>420</v>
      </c>
      <c r="C94" s="170"/>
      <c r="D94" s="171"/>
      <c r="E94" s="172"/>
      <c r="F94" s="172"/>
    </row>
    <row r="95" spans="1:6" s="173" customFormat="1" ht="12">
      <c r="A95" s="169"/>
      <c r="B95" s="167"/>
      <c r="C95" s="170"/>
      <c r="D95" s="171"/>
      <c r="E95" s="172"/>
      <c r="F95" s="172"/>
    </row>
    <row r="96" spans="1:6" s="173" customFormat="1" ht="12">
      <c r="A96" s="169" t="s">
        <v>15</v>
      </c>
      <c r="B96" s="167" t="s">
        <v>7</v>
      </c>
      <c r="C96" s="170" t="s">
        <v>6</v>
      </c>
      <c r="D96" s="171">
        <v>2</v>
      </c>
      <c r="E96" s="172"/>
      <c r="F96" s="172"/>
    </row>
    <row r="97" spans="1:6" s="173" customFormat="1" ht="12">
      <c r="A97" s="169" t="s">
        <v>16</v>
      </c>
      <c r="B97" s="167" t="s">
        <v>8</v>
      </c>
      <c r="C97" s="170" t="s">
        <v>6</v>
      </c>
      <c r="D97" s="171">
        <v>2</v>
      </c>
      <c r="E97" s="172"/>
      <c r="F97" s="172"/>
    </row>
    <row r="98" spans="1:6" s="173" customFormat="1" ht="12">
      <c r="A98" s="169" t="s">
        <v>17</v>
      </c>
      <c r="B98" s="167" t="s">
        <v>9</v>
      </c>
      <c r="C98" s="170" t="s">
        <v>6</v>
      </c>
      <c r="D98" s="171">
        <v>3</v>
      </c>
      <c r="E98" s="172"/>
      <c r="F98" s="172"/>
    </row>
    <row r="99" spans="1:6" s="173" customFormat="1" ht="12">
      <c r="A99" s="169" t="s">
        <v>18</v>
      </c>
      <c r="B99" s="167" t="s">
        <v>421</v>
      </c>
      <c r="C99" s="170" t="s">
        <v>6</v>
      </c>
      <c r="D99" s="171">
        <v>1</v>
      </c>
      <c r="E99" s="172"/>
      <c r="F99" s="172"/>
    </row>
    <row r="100" spans="1:6" s="173" customFormat="1" ht="12">
      <c r="A100" s="169" t="s">
        <v>36</v>
      </c>
      <c r="B100" s="167" t="s">
        <v>422</v>
      </c>
      <c r="C100" s="170" t="s">
        <v>6</v>
      </c>
      <c r="D100" s="171"/>
      <c r="E100" s="172"/>
      <c r="F100" s="172"/>
    </row>
    <row r="101" spans="1:6" s="173" customFormat="1" ht="12">
      <c r="A101" s="169"/>
      <c r="B101" s="167"/>
      <c r="C101" s="170"/>
      <c r="D101" s="171"/>
      <c r="E101" s="172"/>
      <c r="F101" s="172"/>
    </row>
    <row r="102" spans="1:6" s="173" customFormat="1" ht="87">
      <c r="A102" s="174">
        <v>10.3</v>
      </c>
      <c r="B102" s="167" t="s">
        <v>423</v>
      </c>
      <c r="C102" s="170"/>
      <c r="D102" s="171"/>
      <c r="E102" s="172"/>
      <c r="F102" s="172"/>
    </row>
    <row r="103" spans="1:6" s="173" customFormat="1" ht="12">
      <c r="A103" s="174"/>
      <c r="B103" s="167"/>
      <c r="C103" s="170"/>
      <c r="D103" s="171"/>
      <c r="E103" s="172"/>
      <c r="F103" s="172"/>
    </row>
    <row r="104" spans="1:6" s="173" customFormat="1" ht="12">
      <c r="A104" s="174" t="s">
        <v>15</v>
      </c>
      <c r="B104" s="167" t="s">
        <v>421</v>
      </c>
      <c r="C104" s="170" t="s">
        <v>6</v>
      </c>
      <c r="D104" s="171"/>
      <c r="E104" s="172"/>
      <c r="F104" s="172"/>
    </row>
    <row r="105" spans="1:6" s="173" customFormat="1" ht="12">
      <c r="A105" s="174" t="s">
        <v>16</v>
      </c>
      <c r="B105" s="167" t="s">
        <v>9</v>
      </c>
      <c r="C105" s="170" t="s">
        <v>6</v>
      </c>
      <c r="D105" s="171">
        <v>1</v>
      </c>
      <c r="E105" s="172"/>
      <c r="F105" s="172"/>
    </row>
    <row r="106" spans="1:6" s="173" customFormat="1" ht="12">
      <c r="A106" s="174" t="s">
        <v>17</v>
      </c>
      <c r="B106" s="167" t="s">
        <v>8</v>
      </c>
      <c r="C106" s="170" t="s">
        <v>6</v>
      </c>
      <c r="D106" s="171"/>
      <c r="E106" s="172"/>
      <c r="F106" s="172"/>
    </row>
    <row r="107" spans="1:6" s="173" customFormat="1" ht="12">
      <c r="A107" s="174" t="s">
        <v>18</v>
      </c>
      <c r="B107" s="167" t="s">
        <v>7</v>
      </c>
      <c r="C107" s="170" t="s">
        <v>6</v>
      </c>
      <c r="D107" s="171">
        <v>2</v>
      </c>
      <c r="E107" s="172"/>
      <c r="F107" s="172"/>
    </row>
    <row r="108" spans="1:6" s="173" customFormat="1" ht="12">
      <c r="A108" s="174" t="s">
        <v>36</v>
      </c>
      <c r="B108" s="167" t="s">
        <v>154</v>
      </c>
      <c r="C108" s="170" t="s">
        <v>6</v>
      </c>
      <c r="D108" s="171">
        <v>1</v>
      </c>
      <c r="E108" s="172"/>
      <c r="F108" s="172"/>
    </row>
    <row r="109" spans="1:6" s="173" customFormat="1" ht="12">
      <c r="A109" s="174"/>
      <c r="B109" s="167"/>
      <c r="C109" s="170"/>
      <c r="D109" s="171"/>
      <c r="E109" s="172"/>
      <c r="F109" s="172"/>
    </row>
    <row r="110" spans="1:6" s="173" customFormat="1" ht="40.5" customHeight="1">
      <c r="A110" s="174">
        <v>10.4</v>
      </c>
      <c r="B110" s="167" t="s">
        <v>424</v>
      </c>
      <c r="C110" s="170"/>
      <c r="D110" s="171"/>
      <c r="E110" s="172"/>
      <c r="F110" s="172"/>
    </row>
    <row r="111" spans="1:6" s="173" customFormat="1" ht="12">
      <c r="A111" s="174"/>
      <c r="B111" s="175"/>
      <c r="C111" s="170"/>
      <c r="D111" s="171"/>
      <c r="E111" s="172"/>
      <c r="F111" s="172"/>
    </row>
    <row r="112" spans="1:6" s="173" customFormat="1" ht="12">
      <c r="A112" s="174"/>
      <c r="B112" s="167" t="s">
        <v>425</v>
      </c>
      <c r="C112" s="170"/>
      <c r="D112" s="171"/>
      <c r="E112" s="172"/>
      <c r="F112" s="172"/>
    </row>
    <row r="113" spans="1:6" s="173" customFormat="1" ht="12">
      <c r="A113" s="174"/>
      <c r="B113" s="167" t="s">
        <v>426</v>
      </c>
      <c r="C113" s="170"/>
      <c r="D113" s="171"/>
      <c r="E113" s="172"/>
      <c r="F113" s="172"/>
    </row>
    <row r="114" spans="1:6" s="173" customFormat="1" ht="12">
      <c r="A114" s="174"/>
      <c r="B114" s="167" t="s">
        <v>427</v>
      </c>
      <c r="C114" s="170"/>
      <c r="D114" s="171"/>
      <c r="E114" s="172"/>
      <c r="F114" s="172"/>
    </row>
    <row r="115" spans="1:6" s="173" customFormat="1" ht="12">
      <c r="A115" s="174"/>
      <c r="B115" s="167"/>
      <c r="C115" s="170"/>
      <c r="D115" s="171"/>
      <c r="E115" s="172"/>
      <c r="F115" s="172"/>
    </row>
    <row r="116" spans="1:6" s="173" customFormat="1" ht="12">
      <c r="A116" s="174"/>
      <c r="B116" s="167"/>
      <c r="C116" s="170"/>
      <c r="D116" s="171"/>
      <c r="E116" s="172"/>
      <c r="F116" s="172"/>
    </row>
    <row r="117" spans="1:6" s="176" customFormat="1" ht="12">
      <c r="A117" s="174" t="s">
        <v>15</v>
      </c>
      <c r="B117" s="167" t="s">
        <v>421</v>
      </c>
      <c r="C117" s="170" t="s">
        <v>6</v>
      </c>
      <c r="D117" s="171" t="s">
        <v>25</v>
      </c>
      <c r="E117" s="172"/>
      <c r="F117" s="172"/>
    </row>
    <row r="118" spans="1:6" s="176" customFormat="1" ht="12">
      <c r="A118" s="174" t="s">
        <v>16</v>
      </c>
      <c r="B118" s="167" t="s">
        <v>9</v>
      </c>
      <c r="C118" s="170" t="s">
        <v>6</v>
      </c>
      <c r="D118" s="171" t="s">
        <v>25</v>
      </c>
      <c r="E118" s="172"/>
      <c r="F118" s="172"/>
    </row>
    <row r="119" spans="1:6" s="177" customFormat="1" ht="12">
      <c r="A119" s="174"/>
      <c r="B119" s="167"/>
      <c r="C119" s="170"/>
      <c r="D119" s="171"/>
      <c r="E119" s="172"/>
      <c r="F119" s="172"/>
    </row>
    <row r="120" spans="1:6" s="173" customFormat="1" ht="40.5" customHeight="1">
      <c r="A120" s="174" t="s">
        <v>428</v>
      </c>
      <c r="B120" s="167" t="s">
        <v>429</v>
      </c>
      <c r="C120" s="170"/>
      <c r="D120" s="171"/>
      <c r="E120" s="172"/>
      <c r="F120" s="172"/>
    </row>
    <row r="121" spans="1:6" s="173" customFormat="1" ht="12">
      <c r="A121" s="174"/>
      <c r="B121" s="175"/>
      <c r="C121" s="170"/>
      <c r="D121" s="171"/>
      <c r="E121" s="172"/>
      <c r="F121" s="172"/>
    </row>
    <row r="122" spans="1:6" s="173" customFormat="1" ht="12">
      <c r="A122" s="174"/>
      <c r="B122" s="167" t="s">
        <v>425</v>
      </c>
      <c r="C122" s="170"/>
      <c r="D122" s="171"/>
      <c r="E122" s="172"/>
      <c r="F122" s="172"/>
    </row>
    <row r="123" spans="1:6" s="173" customFormat="1" ht="12">
      <c r="A123" s="174"/>
      <c r="B123" s="167" t="s">
        <v>426</v>
      </c>
      <c r="C123" s="170"/>
      <c r="D123" s="171"/>
      <c r="E123" s="172"/>
      <c r="F123" s="172"/>
    </row>
    <row r="124" spans="1:6" s="173" customFormat="1" ht="12">
      <c r="A124" s="174"/>
      <c r="B124" s="167" t="s">
        <v>427</v>
      </c>
      <c r="C124" s="170"/>
      <c r="D124" s="171"/>
      <c r="E124" s="172"/>
      <c r="F124" s="172"/>
    </row>
    <row r="125" spans="1:6" s="173" customFormat="1" ht="12">
      <c r="A125" s="174"/>
      <c r="B125" s="167"/>
      <c r="C125" s="170"/>
      <c r="D125" s="171"/>
      <c r="E125" s="172"/>
      <c r="F125" s="172"/>
    </row>
    <row r="126" spans="1:6" s="173" customFormat="1" ht="12">
      <c r="A126" s="174"/>
      <c r="B126" s="167"/>
      <c r="C126" s="170"/>
      <c r="D126" s="171"/>
      <c r="E126" s="172"/>
      <c r="F126" s="172"/>
    </row>
    <row r="127" spans="1:6" s="176" customFormat="1" ht="12">
      <c r="A127" s="174" t="s">
        <v>15</v>
      </c>
      <c r="B127" s="167" t="s">
        <v>421</v>
      </c>
      <c r="C127" s="170" t="s">
        <v>6</v>
      </c>
      <c r="D127" s="171">
        <v>1</v>
      </c>
      <c r="E127" s="172"/>
      <c r="F127" s="172"/>
    </row>
    <row r="128" spans="1:6" s="176" customFormat="1" ht="12">
      <c r="A128" s="174" t="s">
        <v>16</v>
      </c>
      <c r="B128" s="167" t="s">
        <v>9</v>
      </c>
      <c r="C128" s="170" t="s">
        <v>6</v>
      </c>
      <c r="D128" s="171"/>
      <c r="E128" s="172"/>
      <c r="F128" s="172"/>
    </row>
    <row r="129" spans="1:6" s="177" customFormat="1" ht="12">
      <c r="A129" s="174"/>
      <c r="B129" s="167"/>
      <c r="C129" s="170"/>
      <c r="D129" s="171"/>
      <c r="E129" s="172"/>
      <c r="F129" s="172"/>
    </row>
    <row r="130" spans="1:6" s="177" customFormat="1" ht="12">
      <c r="A130" s="174">
        <v>10.5</v>
      </c>
      <c r="B130" s="167" t="s">
        <v>430</v>
      </c>
      <c r="C130" s="170"/>
      <c r="D130" s="171"/>
      <c r="E130" s="172"/>
      <c r="F130" s="172"/>
    </row>
    <row r="131" spans="1:6" s="176" customFormat="1" ht="12">
      <c r="A131" s="174" t="s">
        <v>15</v>
      </c>
      <c r="B131" s="167" t="s">
        <v>422</v>
      </c>
      <c r="C131" s="170" t="s">
        <v>6</v>
      </c>
      <c r="D131" s="171"/>
      <c r="E131" s="172"/>
      <c r="F131" s="172"/>
    </row>
    <row r="132" spans="1:6" s="176" customFormat="1" ht="12">
      <c r="A132" s="169" t="s">
        <v>16</v>
      </c>
      <c r="B132" s="167" t="s">
        <v>421</v>
      </c>
      <c r="C132" s="170" t="s">
        <v>6</v>
      </c>
      <c r="D132" s="171">
        <v>2</v>
      </c>
      <c r="E132" s="172"/>
      <c r="F132" s="172"/>
    </row>
    <row r="133" spans="1:6" s="176" customFormat="1" ht="12">
      <c r="A133" s="174" t="s">
        <v>17</v>
      </c>
      <c r="B133" s="167" t="s">
        <v>9</v>
      </c>
      <c r="C133" s="170" t="s">
        <v>6</v>
      </c>
      <c r="D133" s="171">
        <v>2</v>
      </c>
      <c r="E133" s="172"/>
      <c r="F133" s="172"/>
    </row>
    <row r="134" spans="1:6" s="176" customFormat="1" ht="12">
      <c r="A134" s="174"/>
      <c r="B134" s="167"/>
      <c r="C134" s="170"/>
      <c r="D134" s="171"/>
      <c r="E134" s="172"/>
      <c r="F134" s="178"/>
    </row>
    <row r="135" spans="1:6" s="176" customFormat="1" ht="37.5">
      <c r="A135" s="174">
        <v>11</v>
      </c>
      <c r="B135" s="167" t="s">
        <v>431</v>
      </c>
      <c r="C135" s="170"/>
      <c r="D135" s="171">
        <v>0</v>
      </c>
      <c r="E135" s="172"/>
      <c r="F135" s="178"/>
    </row>
    <row r="136" spans="1:6" s="176" customFormat="1" ht="12">
      <c r="A136" s="179"/>
      <c r="B136" s="167"/>
      <c r="C136" s="170"/>
      <c r="D136" s="171"/>
      <c r="E136" s="172"/>
      <c r="F136" s="178"/>
    </row>
    <row r="137" spans="1:6" s="176" customFormat="1" ht="12">
      <c r="A137" s="169" t="s">
        <v>15</v>
      </c>
      <c r="B137" s="167" t="s">
        <v>9</v>
      </c>
      <c r="C137" s="170" t="s">
        <v>6</v>
      </c>
      <c r="D137" s="171">
        <v>1</v>
      </c>
      <c r="E137" s="172"/>
      <c r="F137" s="172"/>
    </row>
    <row r="138" spans="1:6" s="176" customFormat="1" ht="12">
      <c r="A138" s="169"/>
      <c r="B138" s="167"/>
      <c r="C138" s="170"/>
      <c r="D138" s="171"/>
      <c r="E138" s="172"/>
      <c r="F138" s="178"/>
    </row>
    <row r="139" spans="1:6" s="176" customFormat="1" ht="75.75" customHeight="1">
      <c r="A139" s="174">
        <v>12</v>
      </c>
      <c r="B139" s="167" t="s">
        <v>432</v>
      </c>
      <c r="C139" s="170" t="s">
        <v>12</v>
      </c>
      <c r="D139" s="171">
        <v>50</v>
      </c>
      <c r="E139" s="172"/>
      <c r="F139" s="172"/>
    </row>
    <row r="140" spans="1:6" s="176" customFormat="1" ht="12">
      <c r="A140" s="174"/>
      <c r="B140" s="167"/>
      <c r="C140" s="170"/>
      <c r="D140" s="171"/>
      <c r="E140" s="172"/>
      <c r="F140" s="178"/>
    </row>
    <row r="141" spans="1:6" s="176" customFormat="1" ht="25.5">
      <c r="A141" s="180"/>
      <c r="B141" s="181" t="s">
        <v>455</v>
      </c>
      <c r="C141" s="182"/>
      <c r="D141" s="171"/>
      <c r="E141" s="172"/>
      <c r="F141" s="178"/>
    </row>
    <row r="142" spans="1:6" s="122" customFormat="1" ht="12">
      <c r="A142" s="127"/>
      <c r="B142" s="115"/>
      <c r="C142" s="116"/>
      <c r="D142" s="125"/>
      <c r="E142" s="118"/>
      <c r="F142" s="118"/>
    </row>
    <row r="143" spans="1:6" s="193" customFormat="1" ht="12.75">
      <c r="A143" s="198"/>
      <c r="B143" s="199" t="s">
        <v>11</v>
      </c>
      <c r="C143" s="200"/>
      <c r="D143" s="200"/>
      <c r="E143" s="128"/>
      <c r="F143" s="128"/>
    </row>
    <row r="144" spans="1:6" s="193" customFormat="1" ht="12.75">
      <c r="A144" s="189"/>
      <c r="B144" s="190"/>
      <c r="C144" s="191"/>
      <c r="D144" s="192"/>
      <c r="E144" s="191"/>
      <c r="F144" s="192"/>
    </row>
    <row r="145" spans="1:6" s="193" customFormat="1" ht="12.75">
      <c r="A145" s="194">
        <f>A5+1</f>
        <v>2</v>
      </c>
      <c r="B145" s="195" t="s">
        <v>148</v>
      </c>
      <c r="C145" s="146"/>
      <c r="D145" s="201"/>
      <c r="E145" s="202"/>
      <c r="F145" s="202"/>
    </row>
    <row r="146" spans="1:6" s="193" customFormat="1" ht="12.75">
      <c r="A146" s="203"/>
      <c r="B146" s="204"/>
      <c r="C146" s="203"/>
      <c r="D146" s="205"/>
      <c r="E146" s="205"/>
      <c r="F146" s="205"/>
    </row>
    <row r="147" spans="1:7" s="193" customFormat="1" ht="227.25">
      <c r="A147" s="206">
        <f>A145+0.01</f>
        <v>2.01</v>
      </c>
      <c r="B147" s="204" t="s">
        <v>460</v>
      </c>
      <c r="C147" s="207"/>
      <c r="D147" s="205"/>
      <c r="E147" s="205"/>
      <c r="F147" s="205"/>
      <c r="G147" s="242"/>
    </row>
    <row r="148" spans="1:6" s="193" customFormat="1" ht="24.75">
      <c r="A148" s="208"/>
      <c r="B148" s="167" t="s">
        <v>149</v>
      </c>
      <c r="C148" s="203"/>
      <c r="D148" s="205"/>
      <c r="E148" s="205"/>
      <c r="F148" s="205"/>
    </row>
    <row r="149" spans="1:6" s="193" customFormat="1" ht="12.75">
      <c r="A149" s="208"/>
      <c r="B149" s="167"/>
      <c r="C149" s="203"/>
      <c r="D149" s="205"/>
      <c r="E149" s="205"/>
      <c r="F149" s="205"/>
    </row>
    <row r="150" spans="1:7" s="193" customFormat="1" ht="25.5">
      <c r="A150" s="208"/>
      <c r="B150" s="240" t="s">
        <v>459</v>
      </c>
      <c r="C150" s="203"/>
      <c r="D150" s="205"/>
      <c r="E150" s="205"/>
      <c r="F150" s="205"/>
      <c r="G150" s="242"/>
    </row>
    <row r="151" spans="1:6" ht="51.75">
      <c r="A151" s="208"/>
      <c r="B151" s="168" t="s">
        <v>414</v>
      </c>
      <c r="C151" s="203"/>
      <c r="D151" s="209"/>
      <c r="E151" s="205"/>
      <c r="F151" s="210"/>
    </row>
    <row r="152" spans="1:6" s="193" customFormat="1" ht="12.75">
      <c r="A152" s="208"/>
      <c r="B152" s="211" t="s">
        <v>150</v>
      </c>
      <c r="C152" s="203"/>
      <c r="D152" s="205"/>
      <c r="E152" s="205"/>
      <c r="F152" s="205"/>
    </row>
    <row r="153" spans="1:6" s="193" customFormat="1" ht="12.75">
      <c r="A153" s="208"/>
      <c r="B153" s="211"/>
      <c r="C153" s="203"/>
      <c r="D153" s="205"/>
      <c r="E153" s="205"/>
      <c r="F153" s="205"/>
    </row>
    <row r="154" spans="1:6" s="193" customFormat="1" ht="12.75">
      <c r="A154" s="208" t="s">
        <v>15</v>
      </c>
      <c r="B154" s="204" t="s">
        <v>13</v>
      </c>
      <c r="C154" s="203" t="s">
        <v>12</v>
      </c>
      <c r="D154" s="205">
        <v>1155</v>
      </c>
      <c r="E154" s="118"/>
      <c r="F154" s="118"/>
    </row>
    <row r="155" spans="1:6" s="193" customFormat="1" ht="12.75">
      <c r="A155" s="208" t="s">
        <v>16</v>
      </c>
      <c r="B155" s="204" t="s">
        <v>151</v>
      </c>
      <c r="C155" s="203" t="s">
        <v>12</v>
      </c>
      <c r="D155" s="205">
        <v>25</v>
      </c>
      <c r="E155" s="118"/>
      <c r="F155" s="118"/>
    </row>
    <row r="156" spans="1:6" s="193" customFormat="1" ht="12.75">
      <c r="A156" s="208" t="s">
        <v>17</v>
      </c>
      <c r="B156" s="204" t="s">
        <v>152</v>
      </c>
      <c r="C156" s="203" t="s">
        <v>12</v>
      </c>
      <c r="D156" s="205">
        <v>165</v>
      </c>
      <c r="E156" s="118"/>
      <c r="F156" s="118"/>
    </row>
    <row r="157" spans="1:6" s="193" customFormat="1" ht="12.75">
      <c r="A157" s="208" t="s">
        <v>18</v>
      </c>
      <c r="B157" s="204" t="s">
        <v>153</v>
      </c>
      <c r="C157" s="203" t="s">
        <v>12</v>
      </c>
      <c r="D157" s="205">
        <v>135</v>
      </c>
      <c r="E157" s="118"/>
      <c r="F157" s="118"/>
    </row>
    <row r="158" spans="1:6" s="193" customFormat="1" ht="12.75">
      <c r="A158" s="208" t="s">
        <v>36</v>
      </c>
      <c r="B158" s="204" t="s">
        <v>154</v>
      </c>
      <c r="C158" s="203" t="s">
        <v>12</v>
      </c>
      <c r="D158" s="205">
        <v>55</v>
      </c>
      <c r="E158" s="118"/>
      <c r="F158" s="118"/>
    </row>
    <row r="159" spans="1:6" s="193" customFormat="1" ht="12.75">
      <c r="A159" s="208" t="s">
        <v>37</v>
      </c>
      <c r="B159" s="204" t="s">
        <v>7</v>
      </c>
      <c r="C159" s="203" t="s">
        <v>12</v>
      </c>
      <c r="D159" s="205">
        <v>135</v>
      </c>
      <c r="E159" s="118"/>
      <c r="F159" s="118"/>
    </row>
    <row r="160" spans="1:6" s="193" customFormat="1" ht="12.75">
      <c r="A160" s="208" t="s">
        <v>155</v>
      </c>
      <c r="B160" s="204" t="s">
        <v>8</v>
      </c>
      <c r="C160" s="203" t="s">
        <v>12</v>
      </c>
      <c r="D160" s="205">
        <v>270</v>
      </c>
      <c r="E160" s="118"/>
      <c r="F160" s="118"/>
    </row>
    <row r="161" spans="1:6" s="193" customFormat="1" ht="12.75">
      <c r="A161" s="208" t="s">
        <v>156</v>
      </c>
      <c r="B161" s="204" t="s">
        <v>9</v>
      </c>
      <c r="C161" s="203" t="s">
        <v>12</v>
      </c>
      <c r="D161" s="205">
        <v>215</v>
      </c>
      <c r="E161" s="118"/>
      <c r="F161" s="118"/>
    </row>
    <row r="162" spans="1:6" s="193" customFormat="1" ht="12.75">
      <c r="A162" s="208"/>
      <c r="B162" s="204"/>
      <c r="C162" s="203"/>
      <c r="D162" s="205"/>
      <c r="E162" s="205"/>
      <c r="F162" s="212"/>
    </row>
    <row r="163" spans="1:6" s="193" customFormat="1" ht="45.75" customHeight="1">
      <c r="A163" s="206">
        <f>A147+0.01</f>
        <v>2.0199999999999996</v>
      </c>
      <c r="B163" s="204" t="s">
        <v>434</v>
      </c>
      <c r="C163" s="203"/>
      <c r="D163" s="205"/>
      <c r="E163" s="118"/>
      <c r="F163" s="118"/>
    </row>
    <row r="164" spans="1:6" s="193" customFormat="1" ht="12.75">
      <c r="A164" s="208"/>
      <c r="B164" s="204"/>
      <c r="C164" s="203"/>
      <c r="D164" s="205"/>
      <c r="E164" s="118"/>
      <c r="F164" s="118"/>
    </row>
    <row r="165" spans="1:6" s="193" customFormat="1" ht="12.75">
      <c r="A165" s="208" t="s">
        <v>15</v>
      </c>
      <c r="B165" s="204" t="s">
        <v>9</v>
      </c>
      <c r="C165" s="203" t="s">
        <v>6</v>
      </c>
      <c r="D165" s="205">
        <v>1</v>
      </c>
      <c r="E165" s="118"/>
      <c r="F165" s="118"/>
    </row>
    <row r="166" spans="1:6" s="193" customFormat="1" ht="12.75">
      <c r="A166" s="208" t="s">
        <v>16</v>
      </c>
      <c r="B166" s="204" t="s">
        <v>8</v>
      </c>
      <c r="C166" s="203" t="s">
        <v>6</v>
      </c>
      <c r="D166" s="213" t="s">
        <v>25</v>
      </c>
      <c r="E166" s="118"/>
      <c r="F166" s="118"/>
    </row>
    <row r="167" spans="1:6" s="193" customFormat="1" ht="12.75">
      <c r="A167" s="208" t="s">
        <v>17</v>
      </c>
      <c r="B167" s="204" t="s">
        <v>7</v>
      </c>
      <c r="C167" s="203" t="s">
        <v>6</v>
      </c>
      <c r="D167" s="213" t="s">
        <v>25</v>
      </c>
      <c r="E167" s="118"/>
      <c r="F167" s="118"/>
    </row>
    <row r="168" spans="1:6" s="193" customFormat="1" ht="12.75">
      <c r="A168" s="208"/>
      <c r="B168" s="204"/>
      <c r="C168" s="203"/>
      <c r="D168" s="205"/>
      <c r="E168" s="118"/>
      <c r="F168" s="118"/>
    </row>
    <row r="169" spans="1:6" s="193" customFormat="1" ht="39">
      <c r="A169" s="206">
        <f>A163+0.01</f>
        <v>2.0299999999999994</v>
      </c>
      <c r="B169" s="204" t="s">
        <v>435</v>
      </c>
      <c r="C169" s="203"/>
      <c r="D169" s="205"/>
      <c r="E169" s="118"/>
      <c r="F169" s="118"/>
    </row>
    <row r="170" spans="1:6" s="193" customFormat="1" ht="12.75">
      <c r="A170" s="208"/>
      <c r="B170" s="204"/>
      <c r="C170" s="203"/>
      <c r="D170" s="205"/>
      <c r="E170" s="118"/>
      <c r="F170" s="118"/>
    </row>
    <row r="171" spans="1:6" s="193" customFormat="1" ht="12.75">
      <c r="A171" s="208" t="s">
        <v>15</v>
      </c>
      <c r="B171" s="204" t="s">
        <v>157</v>
      </c>
      <c r="C171" s="203" t="s">
        <v>6</v>
      </c>
      <c r="D171" s="205">
        <v>330</v>
      </c>
      <c r="E171" s="118"/>
      <c r="F171" s="118"/>
    </row>
    <row r="172" spans="1:6" s="193" customFormat="1" ht="12.75">
      <c r="A172" s="208" t="s">
        <v>16</v>
      </c>
      <c r="B172" s="204" t="s">
        <v>158</v>
      </c>
      <c r="C172" s="203" t="s">
        <v>6</v>
      </c>
      <c r="D172" s="205">
        <v>330</v>
      </c>
      <c r="E172" s="118"/>
      <c r="F172" s="118"/>
    </row>
    <row r="173" spans="1:6" s="193" customFormat="1" ht="12.75">
      <c r="A173" s="208" t="s">
        <v>17</v>
      </c>
      <c r="B173" s="204" t="s">
        <v>159</v>
      </c>
      <c r="C173" s="203" t="s">
        <v>6</v>
      </c>
      <c r="D173" s="205">
        <v>0</v>
      </c>
      <c r="E173" s="118"/>
      <c r="F173" s="118"/>
    </row>
    <row r="174" spans="1:6" s="193" customFormat="1" ht="12.75">
      <c r="A174" s="208" t="s">
        <v>18</v>
      </c>
      <c r="B174" s="204" t="s">
        <v>160</v>
      </c>
      <c r="C174" s="203" t="s">
        <v>6</v>
      </c>
      <c r="D174" s="205">
        <v>0</v>
      </c>
      <c r="E174" s="118"/>
      <c r="F174" s="118"/>
    </row>
    <row r="175" spans="1:6" s="193" customFormat="1" ht="12.75">
      <c r="A175" s="208"/>
      <c r="B175" s="204"/>
      <c r="C175" s="203"/>
      <c r="D175" s="205"/>
      <c r="E175" s="205"/>
      <c r="F175" s="212"/>
    </row>
    <row r="176" spans="1:6" s="193" customFormat="1" ht="63.75">
      <c r="A176" s="206">
        <f>A169+0.01</f>
        <v>2.039999999999999</v>
      </c>
      <c r="B176" s="204" t="s">
        <v>436</v>
      </c>
      <c r="C176" s="203"/>
      <c r="D176" s="205"/>
      <c r="E176" s="205"/>
      <c r="F176" s="212"/>
    </row>
    <row r="177" spans="1:6" s="193" customFormat="1" ht="12.75">
      <c r="A177" s="208"/>
      <c r="B177" s="204"/>
      <c r="C177" s="203"/>
      <c r="D177" s="205"/>
      <c r="E177" s="205"/>
      <c r="F177" s="212"/>
    </row>
    <row r="178" spans="1:6" s="193" customFormat="1" ht="12.75">
      <c r="A178" s="208" t="s">
        <v>15</v>
      </c>
      <c r="B178" s="204" t="s">
        <v>7</v>
      </c>
      <c r="C178" s="203" t="s">
        <v>10</v>
      </c>
      <c r="D178" s="205"/>
      <c r="E178" s="205"/>
      <c r="F178" s="212"/>
    </row>
    <row r="179" spans="1:6" s="193" customFormat="1" ht="12.75">
      <c r="A179" s="208" t="s">
        <v>16</v>
      </c>
      <c r="B179" s="204" t="s">
        <v>8</v>
      </c>
      <c r="C179" s="203" t="s">
        <v>10</v>
      </c>
      <c r="D179" s="205"/>
      <c r="E179" s="205"/>
      <c r="F179" s="212"/>
    </row>
    <row r="180" spans="1:6" s="193" customFormat="1" ht="12.75">
      <c r="A180" s="208" t="s">
        <v>17</v>
      </c>
      <c r="B180" s="204" t="s">
        <v>9</v>
      </c>
      <c r="C180" s="203" t="s">
        <v>10</v>
      </c>
      <c r="D180" s="205">
        <v>2</v>
      </c>
      <c r="E180" s="205"/>
      <c r="F180" s="118"/>
    </row>
    <row r="181" spans="1:6" s="193" customFormat="1" ht="12.75">
      <c r="A181" s="208"/>
      <c r="B181" s="204"/>
      <c r="C181" s="203"/>
      <c r="D181" s="205"/>
      <c r="E181" s="118"/>
      <c r="F181" s="118"/>
    </row>
    <row r="182" spans="1:6" s="193" customFormat="1" ht="50.25">
      <c r="A182" s="206">
        <f>A176+0.01</f>
        <v>2.049999999999999</v>
      </c>
      <c r="B182" s="204" t="s">
        <v>437</v>
      </c>
      <c r="C182" s="203"/>
      <c r="D182" s="205"/>
      <c r="E182" s="118"/>
      <c r="F182" s="118"/>
    </row>
    <row r="183" spans="1:6" s="193" customFormat="1" ht="12.75">
      <c r="A183" s="208"/>
      <c r="B183" s="204"/>
      <c r="C183" s="203"/>
      <c r="D183" s="205"/>
      <c r="E183" s="118"/>
      <c r="F183" s="118"/>
    </row>
    <row r="184" spans="1:6" s="193" customFormat="1" ht="12.75">
      <c r="A184" s="208" t="s">
        <v>15</v>
      </c>
      <c r="B184" s="204" t="s">
        <v>7</v>
      </c>
      <c r="C184" s="203" t="s">
        <v>6</v>
      </c>
      <c r="D184" s="205">
        <v>0</v>
      </c>
      <c r="E184" s="118"/>
      <c r="F184" s="118"/>
    </row>
    <row r="185" spans="1:6" s="193" customFormat="1" ht="12.75">
      <c r="A185" s="208" t="s">
        <v>16</v>
      </c>
      <c r="B185" s="204" t="s">
        <v>8</v>
      </c>
      <c r="C185" s="203" t="s">
        <v>6</v>
      </c>
      <c r="D185" s="205"/>
      <c r="E185" s="118"/>
      <c r="F185" s="118"/>
    </row>
    <row r="186" spans="1:6" s="193" customFormat="1" ht="12.75">
      <c r="A186" s="208" t="s">
        <v>17</v>
      </c>
      <c r="B186" s="204" t="s">
        <v>9</v>
      </c>
      <c r="C186" s="203" t="s">
        <v>6</v>
      </c>
      <c r="D186" s="205">
        <v>2</v>
      </c>
      <c r="E186" s="118"/>
      <c r="F186" s="118"/>
    </row>
    <row r="187" spans="1:6" s="193" customFormat="1" ht="12.75">
      <c r="A187" s="208"/>
      <c r="B187" s="204"/>
      <c r="C187" s="203"/>
      <c r="D187" s="205"/>
      <c r="E187" s="118"/>
      <c r="F187" s="118"/>
    </row>
    <row r="188" spans="1:6" s="193" customFormat="1" ht="45.75" customHeight="1">
      <c r="A188" s="206">
        <f>A182+0.01</f>
        <v>2.0599999999999987</v>
      </c>
      <c r="B188" s="204" t="s">
        <v>438</v>
      </c>
      <c r="C188" s="203" t="s">
        <v>6</v>
      </c>
      <c r="D188" s="205">
        <v>1</v>
      </c>
      <c r="E188" s="118"/>
      <c r="F188" s="118"/>
    </row>
    <row r="189" spans="1:6" s="193" customFormat="1" ht="12.75">
      <c r="A189" s="208"/>
      <c r="B189" s="204"/>
      <c r="C189" s="203"/>
      <c r="D189" s="205"/>
      <c r="E189" s="118"/>
      <c r="F189" s="118"/>
    </row>
    <row r="190" spans="1:6" s="193" customFormat="1" ht="25.5">
      <c r="A190" s="206">
        <f>A188+0.01</f>
        <v>2.0699999999999985</v>
      </c>
      <c r="B190" s="204" t="s">
        <v>439</v>
      </c>
      <c r="C190" s="203" t="s">
        <v>6</v>
      </c>
      <c r="D190" s="205">
        <v>5</v>
      </c>
      <c r="E190" s="118"/>
      <c r="F190" s="118"/>
    </row>
    <row r="191" spans="1:6" s="193" customFormat="1" ht="12.75">
      <c r="A191" s="208"/>
      <c r="B191" s="204"/>
      <c r="C191" s="203"/>
      <c r="D191" s="205"/>
      <c r="E191" s="118"/>
      <c r="F191" s="118"/>
    </row>
    <row r="192" spans="1:6" s="193" customFormat="1" ht="25.5">
      <c r="A192" s="206">
        <f>A190+0.01</f>
        <v>2.0799999999999983</v>
      </c>
      <c r="B192" s="204" t="s">
        <v>440</v>
      </c>
      <c r="C192" s="203"/>
      <c r="D192" s="205"/>
      <c r="E192" s="118"/>
      <c r="F192" s="118"/>
    </row>
    <row r="193" spans="1:6" s="193" customFormat="1" ht="12.75">
      <c r="A193" s="208"/>
      <c r="B193" s="204" t="s">
        <v>21</v>
      </c>
      <c r="C193" s="203"/>
      <c r="D193" s="205"/>
      <c r="E193" s="118"/>
      <c r="F193" s="118"/>
    </row>
    <row r="194" spans="1:6" s="193" customFormat="1" ht="14.25">
      <c r="A194" s="208"/>
      <c r="B194" s="214" t="s">
        <v>441</v>
      </c>
      <c r="C194" s="203" t="s">
        <v>6</v>
      </c>
      <c r="D194" s="205">
        <v>1</v>
      </c>
      <c r="E194" s="118"/>
      <c r="F194" s="118"/>
    </row>
    <row r="195" spans="1:6" s="193" customFormat="1" ht="12.75">
      <c r="A195" s="208"/>
      <c r="B195" s="204"/>
      <c r="C195" s="203"/>
      <c r="D195" s="205"/>
      <c r="E195" s="118"/>
      <c r="F195" s="118"/>
    </row>
    <row r="196" spans="1:6" s="193" customFormat="1" ht="62.25">
      <c r="A196" s="206">
        <f>A192+0.01</f>
        <v>2.089999999999998</v>
      </c>
      <c r="B196" s="204" t="s">
        <v>161</v>
      </c>
      <c r="C196" s="203" t="s">
        <v>6</v>
      </c>
      <c r="D196" s="213">
        <v>1</v>
      </c>
      <c r="E196" s="118"/>
      <c r="F196" s="118"/>
    </row>
    <row r="197" spans="1:6" s="193" customFormat="1" ht="12.75">
      <c r="A197" s="208"/>
      <c r="B197" s="204"/>
      <c r="C197" s="203"/>
      <c r="D197" s="205"/>
      <c r="E197" s="118"/>
      <c r="F197" s="118"/>
    </row>
    <row r="198" spans="1:6" s="193" customFormat="1" ht="60" customHeight="1">
      <c r="A198" s="206">
        <f>A196+0.01</f>
        <v>2.099999999999998</v>
      </c>
      <c r="B198" s="204" t="s">
        <v>162</v>
      </c>
      <c r="C198" s="203"/>
      <c r="D198" s="205"/>
      <c r="E198" s="118"/>
      <c r="F198" s="118"/>
    </row>
    <row r="199" spans="1:6" s="193" customFormat="1" ht="12.75">
      <c r="A199" s="208"/>
      <c r="B199" s="204"/>
      <c r="C199" s="203"/>
      <c r="D199" s="205"/>
      <c r="E199" s="118"/>
      <c r="F199" s="118"/>
    </row>
    <row r="200" spans="1:6" s="193" customFormat="1" ht="12.75">
      <c r="A200" s="208" t="s">
        <v>15</v>
      </c>
      <c r="B200" s="204" t="s">
        <v>163</v>
      </c>
      <c r="C200" s="203" t="s">
        <v>6</v>
      </c>
      <c r="D200" s="213" t="s">
        <v>25</v>
      </c>
      <c r="E200" s="118"/>
      <c r="F200" s="118"/>
    </row>
    <row r="201" spans="1:6" s="193" customFormat="1" ht="12.75">
      <c r="A201" s="208" t="s">
        <v>16</v>
      </c>
      <c r="B201" s="204" t="s">
        <v>164</v>
      </c>
      <c r="C201" s="203" t="s">
        <v>6</v>
      </c>
      <c r="D201" s="213" t="s">
        <v>25</v>
      </c>
      <c r="E201" s="118"/>
      <c r="F201" s="118"/>
    </row>
    <row r="202" spans="1:6" s="193" customFormat="1" ht="12.75">
      <c r="A202" s="208" t="s">
        <v>17</v>
      </c>
      <c r="B202" s="204" t="s">
        <v>165</v>
      </c>
      <c r="C202" s="203" t="s">
        <v>6</v>
      </c>
      <c r="D202" s="205">
        <v>330</v>
      </c>
      <c r="E202" s="118"/>
      <c r="F202" s="118"/>
    </row>
    <row r="203" spans="1:6" s="193" customFormat="1" ht="12.75">
      <c r="A203" s="208"/>
      <c r="B203" s="204"/>
      <c r="C203" s="203"/>
      <c r="D203" s="205"/>
      <c r="E203" s="118"/>
      <c r="F203" s="118"/>
    </row>
    <row r="204" spans="1:7" s="193" customFormat="1" ht="62.25">
      <c r="A204" s="206">
        <f>A198+0.01</f>
        <v>2.1099999999999977</v>
      </c>
      <c r="B204" s="204" t="s">
        <v>433</v>
      </c>
      <c r="C204" s="203" t="s">
        <v>6</v>
      </c>
      <c r="D204" s="213">
        <v>0</v>
      </c>
      <c r="E204" s="118"/>
      <c r="F204" s="118"/>
      <c r="G204" s="242"/>
    </row>
    <row r="205" spans="1:6" s="193" customFormat="1" ht="12.75">
      <c r="A205" s="208"/>
      <c r="B205" s="204"/>
      <c r="C205" s="203"/>
      <c r="D205" s="205"/>
      <c r="E205" s="118"/>
      <c r="F205" s="118"/>
    </row>
    <row r="206" spans="1:6" s="193" customFormat="1" ht="24.75">
      <c r="A206" s="206">
        <f>A204+0.01</f>
        <v>2.1199999999999974</v>
      </c>
      <c r="B206" s="204" t="s">
        <v>166</v>
      </c>
      <c r="C206" s="203" t="s">
        <v>6</v>
      </c>
      <c r="D206" s="205">
        <v>330</v>
      </c>
      <c r="E206" s="118"/>
      <c r="F206" s="118"/>
    </row>
    <row r="207" spans="1:6" s="193" customFormat="1" ht="12.75">
      <c r="A207" s="208"/>
      <c r="B207" s="204"/>
      <c r="C207" s="203"/>
      <c r="D207" s="205"/>
      <c r="E207" s="118"/>
      <c r="F207" s="118"/>
    </row>
    <row r="208" spans="1:6" s="193" customFormat="1" ht="25.5">
      <c r="A208" s="206">
        <f>A206+0.01</f>
        <v>2.1299999999999972</v>
      </c>
      <c r="B208" s="204" t="s">
        <v>442</v>
      </c>
      <c r="C208" s="203"/>
      <c r="D208" s="205"/>
      <c r="E208" s="118"/>
      <c r="F208" s="118"/>
    </row>
    <row r="209" spans="1:6" s="193" customFormat="1" ht="12.75">
      <c r="A209" s="206" t="s">
        <v>76</v>
      </c>
      <c r="B209" s="204" t="s">
        <v>13</v>
      </c>
      <c r="C209" s="203" t="s">
        <v>6</v>
      </c>
      <c r="D209" s="213"/>
      <c r="E209" s="118"/>
      <c r="F209" s="118"/>
    </row>
    <row r="210" spans="1:6" s="193" customFormat="1" ht="12.75">
      <c r="A210" s="206" t="s">
        <v>77</v>
      </c>
      <c r="B210" s="204" t="s">
        <v>7</v>
      </c>
      <c r="C210" s="203" t="s">
        <v>6</v>
      </c>
      <c r="D210" s="213" t="s">
        <v>25</v>
      </c>
      <c r="E210" s="118"/>
      <c r="F210" s="118"/>
    </row>
    <row r="211" spans="1:6" s="193" customFormat="1" ht="12.75">
      <c r="A211" s="206" t="s">
        <v>78</v>
      </c>
      <c r="B211" s="204" t="s">
        <v>8</v>
      </c>
      <c r="C211" s="203" t="s">
        <v>6</v>
      </c>
      <c r="D211" s="213" t="s">
        <v>25</v>
      </c>
      <c r="E211" s="118"/>
      <c r="F211" s="118"/>
    </row>
    <row r="212" spans="1:6" s="193" customFormat="1" ht="12.75">
      <c r="A212" s="206" t="s">
        <v>167</v>
      </c>
      <c r="B212" s="204" t="s">
        <v>9</v>
      </c>
      <c r="C212" s="203" t="s">
        <v>6</v>
      </c>
      <c r="D212" s="213" t="s">
        <v>25</v>
      </c>
      <c r="E212" s="118"/>
      <c r="F212" s="118"/>
    </row>
    <row r="213" spans="1:6" s="193" customFormat="1" ht="12.75">
      <c r="A213" s="208"/>
      <c r="B213" s="204"/>
      <c r="C213" s="203"/>
      <c r="D213" s="205"/>
      <c r="E213" s="118"/>
      <c r="F213" s="118"/>
    </row>
    <row r="214" spans="1:6" s="193" customFormat="1" ht="49.5">
      <c r="A214" s="206">
        <f>A208+0.01</f>
        <v>2.139999999999997</v>
      </c>
      <c r="B214" s="204" t="s">
        <v>100</v>
      </c>
      <c r="C214" s="203"/>
      <c r="D214" s="205"/>
      <c r="E214" s="118"/>
      <c r="F214" s="118"/>
    </row>
    <row r="215" spans="1:6" s="193" customFormat="1" ht="12.75">
      <c r="A215" s="208" t="s">
        <v>76</v>
      </c>
      <c r="B215" s="204" t="s">
        <v>9</v>
      </c>
      <c r="C215" s="203" t="s">
        <v>6</v>
      </c>
      <c r="D215" s="213" t="s">
        <v>25</v>
      </c>
      <c r="E215" s="118"/>
      <c r="F215" s="118"/>
    </row>
    <row r="216" spans="1:6" s="193" customFormat="1" ht="12.75">
      <c r="A216" s="208" t="s">
        <v>77</v>
      </c>
      <c r="B216" s="204" t="s">
        <v>124</v>
      </c>
      <c r="C216" s="203" t="s">
        <v>6</v>
      </c>
      <c r="D216" s="213" t="s">
        <v>25</v>
      </c>
      <c r="E216" s="118"/>
      <c r="F216" s="118"/>
    </row>
    <row r="217" spans="1:6" s="193" customFormat="1" ht="12.75">
      <c r="A217" s="208" t="s">
        <v>78</v>
      </c>
      <c r="B217" s="204" t="s">
        <v>168</v>
      </c>
      <c r="C217" s="203" t="s">
        <v>6</v>
      </c>
      <c r="D217" s="213" t="s">
        <v>25</v>
      </c>
      <c r="E217" s="118"/>
      <c r="F217" s="118"/>
    </row>
    <row r="218" spans="1:6" s="193" customFormat="1" ht="12.75">
      <c r="A218" s="208"/>
      <c r="B218" s="204"/>
      <c r="C218" s="203"/>
      <c r="D218" s="205"/>
      <c r="E218" s="118"/>
      <c r="F218" s="118"/>
    </row>
    <row r="219" spans="1:6" s="193" customFormat="1" ht="12.75">
      <c r="A219" s="208"/>
      <c r="B219" s="215" t="s">
        <v>81</v>
      </c>
      <c r="C219" s="203"/>
      <c r="D219" s="205"/>
      <c r="E219" s="118"/>
      <c r="F219" s="118"/>
    </row>
    <row r="220" spans="1:6" s="193" customFormat="1" ht="12.75">
      <c r="A220" s="208"/>
      <c r="B220" s="215"/>
      <c r="C220" s="203"/>
      <c r="D220" s="205"/>
      <c r="E220" s="118"/>
      <c r="F220" s="118"/>
    </row>
    <row r="221" spans="1:6" s="193" customFormat="1" ht="12.75">
      <c r="A221" s="198"/>
      <c r="B221" s="199" t="s">
        <v>11</v>
      </c>
      <c r="C221" s="200"/>
      <c r="D221" s="200"/>
      <c r="E221" s="128"/>
      <c r="F221" s="128"/>
    </row>
    <row r="222" spans="1:6" s="193" customFormat="1" ht="12.75">
      <c r="A222" s="189"/>
      <c r="B222" s="190"/>
      <c r="C222" s="191"/>
      <c r="D222" s="192"/>
      <c r="E222" s="191"/>
      <c r="F222" s="192"/>
    </row>
    <row r="223" spans="1:6" ht="12.75">
      <c r="A223" s="194">
        <f>A145+1</f>
        <v>3</v>
      </c>
      <c r="B223" s="216" t="s">
        <v>20</v>
      </c>
      <c r="C223" s="217"/>
      <c r="D223" s="218"/>
      <c r="E223" s="202"/>
      <c r="F223" s="219"/>
    </row>
    <row r="224" spans="1:6" ht="12">
      <c r="A224" s="203"/>
      <c r="B224" s="204"/>
      <c r="C224" s="203"/>
      <c r="D224" s="209"/>
      <c r="E224" s="205"/>
      <c r="F224" s="209"/>
    </row>
    <row r="225" spans="1:6" ht="227.25">
      <c r="A225" s="206">
        <f>A223+0.01</f>
        <v>3.01</v>
      </c>
      <c r="B225" s="239" t="s">
        <v>461</v>
      </c>
      <c r="C225" s="204"/>
      <c r="D225" s="209"/>
      <c r="E225" s="205"/>
      <c r="F225" s="210"/>
    </row>
    <row r="226" spans="1:6" ht="24.75">
      <c r="A226" s="208"/>
      <c r="B226" s="167" t="s">
        <v>149</v>
      </c>
      <c r="C226" s="204"/>
      <c r="D226" s="209"/>
      <c r="E226" s="205"/>
      <c r="F226" s="210"/>
    </row>
    <row r="227" spans="1:6" ht="12">
      <c r="A227" s="208"/>
      <c r="B227" s="167"/>
      <c r="C227" s="204"/>
      <c r="D227" s="209"/>
      <c r="E227" s="205"/>
      <c r="F227" s="210"/>
    </row>
    <row r="228" spans="1:6" ht="25.5">
      <c r="A228" s="208"/>
      <c r="B228" s="240" t="s">
        <v>459</v>
      </c>
      <c r="C228" s="203"/>
      <c r="D228" s="209"/>
      <c r="E228" s="205"/>
      <c r="F228" s="210"/>
    </row>
    <row r="229" spans="1:6" ht="49.5">
      <c r="A229" s="208"/>
      <c r="B229" s="239" t="s">
        <v>414</v>
      </c>
      <c r="C229" s="203"/>
      <c r="D229" s="209"/>
      <c r="E229" s="205"/>
      <c r="F229" s="210"/>
    </row>
    <row r="230" spans="1:6" ht="12.75">
      <c r="A230" s="208"/>
      <c r="B230" s="211" t="s">
        <v>134</v>
      </c>
      <c r="C230" s="203"/>
      <c r="D230" s="209"/>
      <c r="E230" s="205"/>
      <c r="F230" s="210"/>
    </row>
    <row r="231" spans="1:6" ht="12.75">
      <c r="A231" s="208"/>
      <c r="B231" s="211"/>
      <c r="C231" s="203"/>
      <c r="D231" s="209"/>
      <c r="E231" s="205"/>
      <c r="F231" s="210"/>
    </row>
    <row r="232" spans="1:7" ht="12">
      <c r="A232" s="208" t="s">
        <v>15</v>
      </c>
      <c r="B232" s="204" t="s">
        <v>13</v>
      </c>
      <c r="C232" s="203" t="s">
        <v>12</v>
      </c>
      <c r="D232" s="205">
        <v>60</v>
      </c>
      <c r="E232" s="172"/>
      <c r="F232" s="118"/>
      <c r="G232" s="241"/>
    </row>
    <row r="233" spans="1:7" ht="12">
      <c r="A233" s="208" t="s">
        <v>16</v>
      </c>
      <c r="B233" s="204" t="s">
        <v>7</v>
      </c>
      <c r="C233" s="203" t="s">
        <v>12</v>
      </c>
      <c r="D233" s="205">
        <v>20</v>
      </c>
      <c r="E233" s="172"/>
      <c r="F233" s="118"/>
      <c r="G233" s="241"/>
    </row>
    <row r="234" spans="1:7" ht="12">
      <c r="A234" s="208" t="s">
        <v>17</v>
      </c>
      <c r="B234" s="204" t="s">
        <v>8</v>
      </c>
      <c r="C234" s="203" t="s">
        <v>12</v>
      </c>
      <c r="D234" s="205">
        <v>155</v>
      </c>
      <c r="E234" s="172"/>
      <c r="F234" s="118"/>
      <c r="G234" s="241"/>
    </row>
    <row r="235" spans="1:7" ht="12">
      <c r="A235" s="208" t="s">
        <v>18</v>
      </c>
      <c r="B235" s="204" t="s">
        <v>9</v>
      </c>
      <c r="C235" s="203" t="s">
        <v>12</v>
      </c>
      <c r="D235" s="205">
        <v>0</v>
      </c>
      <c r="E235" s="172"/>
      <c r="F235" s="118"/>
      <c r="G235" s="241"/>
    </row>
    <row r="236" spans="1:6" ht="12">
      <c r="A236" s="208"/>
      <c r="B236" s="204"/>
      <c r="C236" s="203"/>
      <c r="D236" s="205"/>
      <c r="E236" s="205"/>
      <c r="F236" s="210"/>
    </row>
    <row r="237" spans="1:6" ht="100.5">
      <c r="A237" s="206">
        <f>A225+0.01</f>
        <v>3.0199999999999996</v>
      </c>
      <c r="B237" s="204" t="s">
        <v>443</v>
      </c>
      <c r="C237" s="203"/>
      <c r="D237" s="205"/>
      <c r="E237" s="205"/>
      <c r="F237" s="210"/>
    </row>
    <row r="238" spans="1:6" ht="12">
      <c r="A238" s="208" t="s">
        <v>15</v>
      </c>
      <c r="B238" s="204" t="s">
        <v>13</v>
      </c>
      <c r="C238" s="203" t="s">
        <v>12</v>
      </c>
      <c r="D238" s="220"/>
      <c r="E238" s="172"/>
      <c r="F238" s="118"/>
    </row>
    <row r="239" spans="1:6" ht="12">
      <c r="A239" s="208" t="s">
        <v>16</v>
      </c>
      <c r="B239" s="204" t="s">
        <v>7</v>
      </c>
      <c r="C239" s="203" t="s">
        <v>12</v>
      </c>
      <c r="D239" s="220">
        <v>20</v>
      </c>
      <c r="E239" s="172"/>
      <c r="F239" s="118"/>
    </row>
    <row r="240" spans="1:6" ht="12">
      <c r="A240" s="208" t="s">
        <v>17</v>
      </c>
      <c r="B240" s="204" t="s">
        <v>8</v>
      </c>
      <c r="C240" s="203" t="s">
        <v>12</v>
      </c>
      <c r="D240" s="220">
        <v>20</v>
      </c>
      <c r="E240" s="172"/>
      <c r="F240" s="118"/>
    </row>
    <row r="241" spans="1:6" ht="12">
      <c r="A241" s="208" t="s">
        <v>18</v>
      </c>
      <c r="B241" s="204" t="s">
        <v>9</v>
      </c>
      <c r="C241" s="203" t="s">
        <v>12</v>
      </c>
      <c r="D241" s="220">
        <v>400</v>
      </c>
      <c r="E241" s="172"/>
      <c r="F241" s="118"/>
    </row>
    <row r="242" spans="1:6" ht="12">
      <c r="A242" s="208"/>
      <c r="B242" s="204"/>
      <c r="C242" s="203"/>
      <c r="D242" s="205"/>
      <c r="E242" s="205"/>
      <c r="F242" s="210"/>
    </row>
    <row r="243" spans="1:6" ht="63">
      <c r="A243" s="206">
        <f>A237+0.01</f>
        <v>3.0299999999999994</v>
      </c>
      <c r="B243" s="204" t="s">
        <v>444</v>
      </c>
      <c r="C243" s="203" t="s">
        <v>6</v>
      </c>
      <c r="D243" s="220"/>
      <c r="E243" s="205"/>
      <c r="F243" s="118"/>
    </row>
    <row r="244" spans="1:6" ht="12">
      <c r="A244" s="208"/>
      <c r="B244" s="204"/>
      <c r="C244" s="203"/>
      <c r="D244" s="205"/>
      <c r="E244" s="205"/>
      <c r="F244" s="210"/>
    </row>
    <row r="245" spans="1:6" ht="63">
      <c r="A245" s="206">
        <f>A243+0.01</f>
        <v>3.039999999999999</v>
      </c>
      <c r="B245" s="204" t="s">
        <v>445</v>
      </c>
      <c r="C245" s="203" t="s">
        <v>6</v>
      </c>
      <c r="D245" s="205">
        <v>45</v>
      </c>
      <c r="E245" s="205"/>
      <c r="F245" s="118"/>
    </row>
    <row r="246" spans="1:6" ht="12">
      <c r="A246" s="208"/>
      <c r="B246" s="204"/>
      <c r="C246" s="203"/>
      <c r="D246" s="205"/>
      <c r="E246" s="205"/>
      <c r="F246" s="210"/>
    </row>
    <row r="247" spans="1:6" ht="37.5">
      <c r="A247" s="206">
        <f>A245+0.01</f>
        <v>3.049999999999999</v>
      </c>
      <c r="B247" s="204" t="s">
        <v>121</v>
      </c>
      <c r="C247" s="203" t="s">
        <v>6</v>
      </c>
      <c r="D247" s="205">
        <v>80</v>
      </c>
      <c r="E247" s="205"/>
      <c r="F247" s="118"/>
    </row>
    <row r="248" spans="1:6" ht="12">
      <c r="A248" s="208"/>
      <c r="B248" s="204"/>
      <c r="C248" s="203"/>
      <c r="D248" s="205"/>
      <c r="E248" s="205"/>
      <c r="F248" s="210"/>
    </row>
    <row r="249" spans="1:6" ht="49.5">
      <c r="A249" s="206">
        <f>A247+0.01</f>
        <v>3.0599999999999987</v>
      </c>
      <c r="B249" s="204" t="s">
        <v>122</v>
      </c>
      <c r="C249" s="203" t="s">
        <v>6</v>
      </c>
      <c r="D249" s="205">
        <v>10</v>
      </c>
      <c r="E249" s="205"/>
      <c r="F249" s="118"/>
    </row>
    <row r="250" spans="1:6" ht="12">
      <c r="A250" s="208"/>
      <c r="B250" s="204"/>
      <c r="C250" s="203"/>
      <c r="D250" s="205"/>
      <c r="E250" s="205"/>
      <c r="F250" s="210"/>
    </row>
    <row r="251" spans="1:6" ht="37.5">
      <c r="A251" s="206">
        <f>A249+0.01</f>
        <v>3.0699999999999985</v>
      </c>
      <c r="B251" s="204" t="s">
        <v>446</v>
      </c>
      <c r="C251" s="203" t="s">
        <v>6</v>
      </c>
      <c r="D251" s="205">
        <v>45</v>
      </c>
      <c r="E251" s="205"/>
      <c r="F251" s="118"/>
    </row>
    <row r="252" spans="1:6" ht="12">
      <c r="A252" s="208"/>
      <c r="B252" s="204"/>
      <c r="C252" s="203"/>
      <c r="D252" s="205"/>
      <c r="E252" s="205"/>
      <c r="F252" s="210"/>
    </row>
    <row r="253" spans="1:6" ht="24.75">
      <c r="A253" s="206">
        <f>A251+0.01</f>
        <v>3.0799999999999983</v>
      </c>
      <c r="B253" s="204" t="s">
        <v>137</v>
      </c>
      <c r="C253" s="203" t="s">
        <v>6</v>
      </c>
      <c r="D253" s="205">
        <v>45</v>
      </c>
      <c r="E253" s="205"/>
      <c r="F253" s="118"/>
    </row>
    <row r="254" spans="1:6" ht="12">
      <c r="A254" s="208"/>
      <c r="B254" s="204"/>
      <c r="C254" s="203"/>
      <c r="D254" s="205"/>
      <c r="E254" s="205"/>
      <c r="F254" s="210"/>
    </row>
    <row r="255" spans="1:6" ht="87">
      <c r="A255" s="206">
        <f>A253+0.01</f>
        <v>3.089999999999998</v>
      </c>
      <c r="B255" s="204" t="s">
        <v>123</v>
      </c>
      <c r="C255" s="203" t="s">
        <v>6</v>
      </c>
      <c r="D255" s="205">
        <v>45</v>
      </c>
      <c r="E255" s="205"/>
      <c r="F255" s="118"/>
    </row>
    <row r="256" spans="1:6" ht="12">
      <c r="A256" s="208"/>
      <c r="B256" s="204"/>
      <c r="C256" s="203"/>
      <c r="D256" s="205"/>
      <c r="E256" s="205"/>
      <c r="F256" s="210"/>
    </row>
    <row r="257" spans="1:6" ht="62.25">
      <c r="A257" s="206">
        <f>A255+0.01</f>
        <v>3.099999999999998</v>
      </c>
      <c r="B257" s="204" t="s">
        <v>32</v>
      </c>
      <c r="C257" s="203" t="s">
        <v>6</v>
      </c>
      <c r="D257" s="205">
        <v>45</v>
      </c>
      <c r="E257" s="205"/>
      <c r="F257" s="118"/>
    </row>
    <row r="258" spans="1:6" ht="12">
      <c r="A258" s="208"/>
      <c r="B258" s="204"/>
      <c r="C258" s="203"/>
      <c r="D258" s="205"/>
      <c r="E258" s="205"/>
      <c r="F258" s="210"/>
    </row>
    <row r="259" spans="1:6" ht="62.25">
      <c r="A259" s="206">
        <f>A257+0.01</f>
        <v>3.1099999999999977</v>
      </c>
      <c r="B259" s="204" t="s">
        <v>80</v>
      </c>
      <c r="C259" s="203" t="s">
        <v>6</v>
      </c>
      <c r="D259" s="205">
        <v>5</v>
      </c>
      <c r="E259" s="205"/>
      <c r="F259" s="118"/>
    </row>
    <row r="260" spans="1:6" ht="12">
      <c r="A260" s="208"/>
      <c r="B260" s="204"/>
      <c r="C260" s="203"/>
      <c r="D260" s="205"/>
      <c r="E260" s="205"/>
      <c r="F260" s="210"/>
    </row>
    <row r="261" spans="1:6" ht="63.75">
      <c r="A261" s="206">
        <f>A259+0.01</f>
        <v>3.1199999999999974</v>
      </c>
      <c r="B261" s="204" t="s">
        <v>447</v>
      </c>
      <c r="C261" s="203"/>
      <c r="D261" s="205"/>
      <c r="E261" s="205"/>
      <c r="F261" s="210"/>
    </row>
    <row r="262" spans="1:6" ht="12">
      <c r="A262" s="208"/>
      <c r="B262" s="204"/>
      <c r="C262" s="203"/>
      <c r="D262" s="205"/>
      <c r="E262" s="205"/>
      <c r="F262" s="210"/>
    </row>
    <row r="263" spans="1:6" ht="12">
      <c r="A263" s="208" t="s">
        <v>15</v>
      </c>
      <c r="B263" s="204" t="s">
        <v>9</v>
      </c>
      <c r="C263" s="203" t="s">
        <v>6</v>
      </c>
      <c r="D263" s="205">
        <v>1</v>
      </c>
      <c r="E263" s="205"/>
      <c r="F263" s="118"/>
    </row>
    <row r="264" spans="1:6" ht="12">
      <c r="A264" s="208" t="s">
        <v>16</v>
      </c>
      <c r="B264" s="204" t="s">
        <v>8</v>
      </c>
      <c r="C264" s="203" t="s">
        <v>6</v>
      </c>
      <c r="D264" s="220" t="s">
        <v>25</v>
      </c>
      <c r="E264" s="205"/>
      <c r="F264" s="210"/>
    </row>
    <row r="265" spans="1:6" ht="12">
      <c r="A265" s="208" t="s">
        <v>17</v>
      </c>
      <c r="B265" s="204" t="s">
        <v>7</v>
      </c>
      <c r="C265" s="203" t="s">
        <v>6</v>
      </c>
      <c r="D265" s="205">
        <v>0</v>
      </c>
      <c r="E265" s="205"/>
      <c r="F265" s="210"/>
    </row>
    <row r="266" spans="1:6" ht="12">
      <c r="A266" s="208"/>
      <c r="B266" s="221"/>
      <c r="C266" s="203"/>
      <c r="D266" s="205"/>
      <c r="E266" s="205"/>
      <c r="F266" s="210"/>
    </row>
    <row r="267" spans="1:6" ht="38.25">
      <c r="A267" s="206">
        <f>A261+0.01</f>
        <v>3.1299999999999972</v>
      </c>
      <c r="B267" s="204" t="s">
        <v>448</v>
      </c>
      <c r="C267" s="203"/>
      <c r="D267" s="205"/>
      <c r="E267" s="205"/>
      <c r="F267" s="210"/>
    </row>
    <row r="268" spans="1:6" ht="12">
      <c r="A268" s="208"/>
      <c r="B268" s="221"/>
      <c r="C268" s="203"/>
      <c r="D268" s="222"/>
      <c r="E268" s="205"/>
      <c r="F268" s="210"/>
    </row>
    <row r="269" spans="1:6" ht="12">
      <c r="A269" s="208" t="s">
        <v>15</v>
      </c>
      <c r="B269" s="204" t="s">
        <v>9</v>
      </c>
      <c r="C269" s="203" t="s">
        <v>6</v>
      </c>
      <c r="D269" s="222">
        <v>1</v>
      </c>
      <c r="E269" s="205"/>
      <c r="F269" s="118"/>
    </row>
    <row r="270" spans="1:6" ht="12">
      <c r="A270" s="208" t="s">
        <v>16</v>
      </c>
      <c r="B270" s="204" t="s">
        <v>8</v>
      </c>
      <c r="C270" s="203" t="s">
        <v>6</v>
      </c>
      <c r="D270" s="220" t="s">
        <v>25</v>
      </c>
      <c r="E270" s="205"/>
      <c r="F270" s="210"/>
    </row>
    <row r="271" spans="1:6" ht="12">
      <c r="A271" s="208" t="s">
        <v>17</v>
      </c>
      <c r="B271" s="204" t="s">
        <v>7</v>
      </c>
      <c r="C271" s="203" t="s">
        <v>6</v>
      </c>
      <c r="D271" s="220" t="s">
        <v>25</v>
      </c>
      <c r="E271" s="205"/>
      <c r="F271" s="210"/>
    </row>
    <row r="272" spans="1:6" ht="12">
      <c r="A272" s="208"/>
      <c r="B272" s="221"/>
      <c r="C272" s="203"/>
      <c r="D272" s="222"/>
      <c r="E272" s="205"/>
      <c r="F272" s="210"/>
    </row>
    <row r="273" spans="1:6" ht="25.5">
      <c r="A273" s="206">
        <f>A267+0.01</f>
        <v>3.139999999999997</v>
      </c>
      <c r="B273" s="214" t="s">
        <v>449</v>
      </c>
      <c r="C273" s="203" t="s">
        <v>10</v>
      </c>
      <c r="D273" s="205">
        <v>5</v>
      </c>
      <c r="E273" s="205"/>
      <c r="F273" s="118"/>
    </row>
    <row r="274" spans="1:6" ht="12">
      <c r="A274" s="208"/>
      <c r="B274" s="214"/>
      <c r="C274" s="203"/>
      <c r="D274" s="205"/>
      <c r="E274" s="205"/>
      <c r="F274" s="210"/>
    </row>
    <row r="275" spans="1:6" ht="62.25">
      <c r="A275" s="206">
        <f>A273+0.01</f>
        <v>3.149999999999997</v>
      </c>
      <c r="B275" s="204" t="s">
        <v>19</v>
      </c>
      <c r="C275" s="203" t="s">
        <v>10</v>
      </c>
      <c r="D275" s="220" t="s">
        <v>25</v>
      </c>
      <c r="E275" s="205"/>
      <c r="F275" s="210"/>
    </row>
    <row r="276" spans="1:6" ht="12">
      <c r="A276" s="208"/>
      <c r="B276" s="204"/>
      <c r="C276" s="203"/>
      <c r="D276" s="205"/>
      <c r="E276" s="205"/>
      <c r="F276" s="210"/>
    </row>
    <row r="277" spans="1:6" ht="38.25">
      <c r="A277" s="206">
        <f>A275+0.01</f>
        <v>3.1599999999999966</v>
      </c>
      <c r="B277" s="204" t="s">
        <v>450</v>
      </c>
      <c r="C277" s="203" t="s">
        <v>6</v>
      </c>
      <c r="D277" s="220" t="s">
        <v>25</v>
      </c>
      <c r="E277" s="205"/>
      <c r="F277" s="210"/>
    </row>
    <row r="278" spans="1:6" ht="12">
      <c r="A278" s="208"/>
      <c r="B278" s="204"/>
      <c r="C278" s="203"/>
      <c r="D278" s="205"/>
      <c r="E278" s="205"/>
      <c r="F278" s="210"/>
    </row>
    <row r="279" spans="1:6" ht="25.5">
      <c r="A279" s="206">
        <f>A277+0.01</f>
        <v>3.1699999999999964</v>
      </c>
      <c r="B279" s="214" t="s">
        <v>451</v>
      </c>
      <c r="C279" s="203"/>
      <c r="D279" s="205"/>
      <c r="E279" s="205"/>
      <c r="F279" s="210"/>
    </row>
    <row r="280" spans="1:6" ht="12">
      <c r="A280" s="208"/>
      <c r="B280" s="214" t="s">
        <v>21</v>
      </c>
      <c r="C280" s="203"/>
      <c r="D280" s="205"/>
      <c r="E280" s="205"/>
      <c r="F280" s="210"/>
    </row>
    <row r="281" spans="1:6" ht="14.25">
      <c r="A281" s="208"/>
      <c r="B281" s="214" t="s">
        <v>441</v>
      </c>
      <c r="C281" s="203" t="s">
        <v>10</v>
      </c>
      <c r="D281" s="205">
        <v>45</v>
      </c>
      <c r="E281" s="205"/>
      <c r="F281" s="118"/>
    </row>
    <row r="282" spans="1:6" ht="12">
      <c r="A282" s="208"/>
      <c r="B282" s="204"/>
      <c r="C282" s="203"/>
      <c r="D282" s="205"/>
      <c r="E282" s="205"/>
      <c r="F282" s="210"/>
    </row>
    <row r="283" spans="1:6" ht="49.5">
      <c r="A283" s="206">
        <f>A279+0.01</f>
        <v>3.179999999999996</v>
      </c>
      <c r="B283" s="204" t="s">
        <v>100</v>
      </c>
      <c r="C283" s="203"/>
      <c r="D283" s="205"/>
      <c r="E283" s="205"/>
      <c r="F283" s="210"/>
    </row>
    <row r="284" spans="1:6" ht="12">
      <c r="A284" s="208" t="s">
        <v>76</v>
      </c>
      <c r="B284" s="204" t="s">
        <v>9</v>
      </c>
      <c r="C284" s="203" t="s">
        <v>6</v>
      </c>
      <c r="D284" s="220" t="s">
        <v>25</v>
      </c>
      <c r="E284" s="205"/>
      <c r="F284" s="210"/>
    </row>
    <row r="285" spans="1:6" ht="12">
      <c r="A285" s="208" t="s">
        <v>77</v>
      </c>
      <c r="B285" s="204" t="s">
        <v>133</v>
      </c>
      <c r="C285" s="203" t="s">
        <v>6</v>
      </c>
      <c r="D285" s="220" t="s">
        <v>25</v>
      </c>
      <c r="E285" s="205"/>
      <c r="F285" s="210"/>
    </row>
    <row r="286" spans="1:6" ht="12">
      <c r="A286" s="208" t="s">
        <v>78</v>
      </c>
      <c r="B286" s="204" t="s">
        <v>124</v>
      </c>
      <c r="C286" s="203" t="s">
        <v>6</v>
      </c>
      <c r="D286" s="220" t="s">
        <v>25</v>
      </c>
      <c r="E286" s="205"/>
      <c r="F286" s="210"/>
    </row>
    <row r="287" spans="1:6" ht="12">
      <c r="A287" s="208"/>
      <c r="B287" s="221"/>
      <c r="C287" s="203"/>
      <c r="D287" s="205"/>
      <c r="E287" s="205"/>
      <c r="F287" s="209"/>
    </row>
    <row r="288" spans="1:6" ht="64.5">
      <c r="A288" s="206">
        <v>2.19</v>
      </c>
      <c r="B288" s="221" t="s">
        <v>452</v>
      </c>
      <c r="C288" s="203" t="s">
        <v>6</v>
      </c>
      <c r="D288" s="220">
        <v>1</v>
      </c>
      <c r="E288" s="205"/>
      <c r="F288" s="118"/>
    </row>
    <row r="289" spans="1:6" ht="12">
      <c r="A289" s="208"/>
      <c r="B289" s="221"/>
      <c r="C289" s="203"/>
      <c r="D289" s="205"/>
      <c r="E289" s="205"/>
      <c r="F289" s="209"/>
    </row>
    <row r="290" spans="1:6" ht="76.5">
      <c r="A290" s="206">
        <v>2.2</v>
      </c>
      <c r="B290" s="221" t="s">
        <v>453</v>
      </c>
      <c r="C290" s="203" t="s">
        <v>6</v>
      </c>
      <c r="D290" s="220">
        <v>1</v>
      </c>
      <c r="E290" s="205"/>
      <c r="F290" s="118"/>
    </row>
    <row r="291" spans="1:6" ht="12">
      <c r="A291" s="208"/>
      <c r="B291" s="221"/>
      <c r="C291" s="203"/>
      <c r="D291" s="205"/>
      <c r="E291" s="205"/>
      <c r="F291" s="209"/>
    </row>
    <row r="292" spans="1:6" ht="63">
      <c r="A292" s="206">
        <v>2.21</v>
      </c>
      <c r="B292" s="221" t="s">
        <v>454</v>
      </c>
      <c r="C292" s="203" t="s">
        <v>6</v>
      </c>
      <c r="D292" s="220">
        <v>1</v>
      </c>
      <c r="E292" s="205"/>
      <c r="F292" s="118"/>
    </row>
    <row r="293" spans="1:6" ht="12">
      <c r="A293" s="208"/>
      <c r="B293" s="221"/>
      <c r="C293" s="203"/>
      <c r="D293" s="205"/>
      <c r="E293" s="205"/>
      <c r="F293" s="209"/>
    </row>
    <row r="294" spans="1:6" ht="12">
      <c r="A294" s="206">
        <v>2.22</v>
      </c>
      <c r="B294" s="221" t="s">
        <v>139</v>
      </c>
      <c r="C294" s="203"/>
      <c r="D294" s="205"/>
      <c r="E294" s="205"/>
      <c r="F294" s="118"/>
    </row>
    <row r="295" spans="1:6" ht="12">
      <c r="A295" s="208"/>
      <c r="B295" s="221"/>
      <c r="C295" s="203"/>
      <c r="D295" s="205"/>
      <c r="E295" s="205"/>
      <c r="F295" s="118"/>
    </row>
    <row r="296" spans="1:6" ht="24.75">
      <c r="A296" s="208" t="s">
        <v>15</v>
      </c>
      <c r="B296" s="221" t="s">
        <v>140</v>
      </c>
      <c r="C296" s="203"/>
      <c r="D296" s="205"/>
      <c r="E296" s="205"/>
      <c r="F296" s="118"/>
    </row>
    <row r="297" spans="1:6" ht="12">
      <c r="A297" s="208"/>
      <c r="B297" s="221"/>
      <c r="C297" s="203"/>
      <c r="D297" s="205"/>
      <c r="E297" s="205"/>
      <c r="F297" s="118"/>
    </row>
    <row r="298" spans="1:6" ht="87">
      <c r="A298" s="208"/>
      <c r="B298" s="221" t="s">
        <v>141</v>
      </c>
      <c r="C298" s="203"/>
      <c r="D298" s="205"/>
      <c r="E298" s="205"/>
      <c r="F298" s="118"/>
    </row>
    <row r="299" spans="1:6" ht="12">
      <c r="A299" s="208"/>
      <c r="B299" s="221"/>
      <c r="C299" s="203"/>
      <c r="D299" s="205"/>
      <c r="E299" s="205"/>
      <c r="F299" s="118"/>
    </row>
    <row r="300" spans="1:6" ht="24.75">
      <c r="A300" s="208" t="s">
        <v>16</v>
      </c>
      <c r="B300" s="221" t="s">
        <v>142</v>
      </c>
      <c r="C300" s="203"/>
      <c r="D300" s="205"/>
      <c r="E300" s="205"/>
      <c r="F300" s="118"/>
    </row>
    <row r="301" spans="1:6" ht="12">
      <c r="A301" s="208"/>
      <c r="B301" s="221"/>
      <c r="C301" s="203"/>
      <c r="D301" s="205"/>
      <c r="E301" s="205"/>
      <c r="F301" s="118"/>
    </row>
    <row r="302" spans="1:6" ht="37.5">
      <c r="A302" s="208" t="s">
        <v>17</v>
      </c>
      <c r="B302" s="221" t="s">
        <v>143</v>
      </c>
      <c r="C302" s="203"/>
      <c r="D302" s="205"/>
      <c r="E302" s="205"/>
      <c r="F302" s="118"/>
    </row>
    <row r="303" spans="1:6" ht="12">
      <c r="A303" s="208"/>
      <c r="B303" s="221"/>
      <c r="C303" s="203"/>
      <c r="D303" s="205"/>
      <c r="E303" s="205"/>
      <c r="F303" s="118"/>
    </row>
    <row r="304" spans="1:6" ht="12">
      <c r="A304" s="208"/>
      <c r="B304" s="221" t="s">
        <v>144</v>
      </c>
      <c r="C304" s="203"/>
      <c r="D304" s="205"/>
      <c r="E304" s="205"/>
      <c r="F304" s="118"/>
    </row>
    <row r="305" spans="1:6" ht="12">
      <c r="A305" s="208"/>
      <c r="B305" s="221"/>
      <c r="C305" s="203"/>
      <c r="D305" s="205"/>
      <c r="E305" s="205"/>
      <c r="F305" s="118"/>
    </row>
    <row r="306" spans="1:6" ht="12">
      <c r="A306" s="208">
        <v>2.1</v>
      </c>
      <c r="B306" s="221" t="s">
        <v>145</v>
      </c>
      <c r="C306" s="203" t="s">
        <v>6</v>
      </c>
      <c r="D306" s="205">
        <v>0</v>
      </c>
      <c r="E306" s="205"/>
      <c r="F306" s="118"/>
    </row>
    <row r="307" spans="1:6" ht="12">
      <c r="A307" s="208"/>
      <c r="B307" s="221" t="s">
        <v>146</v>
      </c>
      <c r="C307" s="203"/>
      <c r="D307" s="205"/>
      <c r="E307" s="205"/>
      <c r="F307" s="118"/>
    </row>
    <row r="308" spans="1:6" ht="12">
      <c r="A308" s="208"/>
      <c r="B308" s="221"/>
      <c r="C308" s="203"/>
      <c r="D308" s="205"/>
      <c r="E308" s="205"/>
      <c r="F308" s="118"/>
    </row>
    <row r="309" spans="1:6" ht="12">
      <c r="A309" s="208">
        <v>2.2</v>
      </c>
      <c r="B309" s="221" t="s">
        <v>147</v>
      </c>
      <c r="C309" s="203" t="s">
        <v>6</v>
      </c>
      <c r="D309" s="205">
        <v>0</v>
      </c>
      <c r="E309" s="205"/>
      <c r="F309" s="118"/>
    </row>
    <row r="310" spans="1:6" ht="12">
      <c r="A310" s="208"/>
      <c r="B310" s="221" t="s">
        <v>146</v>
      </c>
      <c r="C310" s="203"/>
      <c r="D310" s="205"/>
      <c r="E310" s="205"/>
      <c r="F310" s="118"/>
    </row>
    <row r="311" spans="1:6" ht="12">
      <c r="A311" s="208"/>
      <c r="B311" s="221"/>
      <c r="C311" s="203"/>
      <c r="D311" s="205"/>
      <c r="E311" s="205"/>
      <c r="F311" s="118"/>
    </row>
    <row r="312" spans="1:6" ht="12.75">
      <c r="A312" s="208"/>
      <c r="B312" s="215" t="s">
        <v>81</v>
      </c>
      <c r="C312" s="203"/>
      <c r="D312" s="205"/>
      <c r="E312" s="205"/>
      <c r="F312" s="209"/>
    </row>
    <row r="313" spans="1:6" ht="12">
      <c r="A313" s="208"/>
      <c r="B313" s="221"/>
      <c r="C313" s="203"/>
      <c r="D313" s="205"/>
      <c r="E313" s="205"/>
      <c r="F313" s="209"/>
    </row>
    <row r="314" spans="1:6" s="193" customFormat="1" ht="12.75">
      <c r="A314" s="198"/>
      <c r="B314" s="199" t="s">
        <v>11</v>
      </c>
      <c r="C314" s="200"/>
      <c r="D314" s="223"/>
      <c r="E314" s="128"/>
      <c r="F314" s="129"/>
    </row>
    <row r="315" spans="1:6" ht="12">
      <c r="A315" s="224"/>
      <c r="B315" s="225"/>
      <c r="C315" s="226"/>
      <c r="D315" s="227"/>
      <c r="E315" s="205"/>
      <c r="F315" s="209"/>
    </row>
    <row r="316" spans="1:6" s="228" customFormat="1" ht="12.75">
      <c r="A316" s="194">
        <f>A223+1</f>
        <v>4</v>
      </c>
      <c r="B316" s="216" t="s">
        <v>22</v>
      </c>
      <c r="C316" s="217"/>
      <c r="D316" s="218"/>
      <c r="E316" s="202"/>
      <c r="F316" s="219"/>
    </row>
    <row r="317" spans="1:6" s="228" customFormat="1" ht="12.75">
      <c r="A317" s="207"/>
      <c r="B317" s="204"/>
      <c r="C317" s="229"/>
      <c r="D317" s="230"/>
      <c r="E317" s="205"/>
      <c r="F317" s="209"/>
    </row>
    <row r="318" spans="1:6" s="228" customFormat="1" ht="49.5">
      <c r="A318" s="206">
        <f>A316+0.01</f>
        <v>4.01</v>
      </c>
      <c r="B318" s="204" t="s">
        <v>28</v>
      </c>
      <c r="C318" s="229"/>
      <c r="D318" s="230"/>
      <c r="E318" s="205"/>
      <c r="F318" s="210"/>
    </row>
    <row r="319" spans="1:6" s="228" customFormat="1" ht="12.75">
      <c r="A319" s="208" t="s">
        <v>15</v>
      </c>
      <c r="B319" s="204" t="s">
        <v>23</v>
      </c>
      <c r="C319" s="203" t="s">
        <v>6</v>
      </c>
      <c r="D319" s="205">
        <v>45</v>
      </c>
      <c r="E319" s="205"/>
      <c r="F319" s="118"/>
    </row>
    <row r="320" spans="1:6" s="228" customFormat="1" ht="12.75">
      <c r="A320" s="208"/>
      <c r="B320" s="204"/>
      <c r="C320" s="229"/>
      <c r="D320" s="205"/>
      <c r="E320" s="205"/>
      <c r="F320" s="118"/>
    </row>
    <row r="321" spans="1:6" s="228" customFormat="1" ht="49.5">
      <c r="A321" s="206">
        <f>A318+0.01</f>
        <v>4.02</v>
      </c>
      <c r="B321" s="204" t="s">
        <v>135</v>
      </c>
      <c r="C321" s="203" t="s">
        <v>6</v>
      </c>
      <c r="D321" s="205">
        <v>45</v>
      </c>
      <c r="E321" s="205"/>
      <c r="F321" s="118"/>
    </row>
    <row r="322" spans="1:6" s="228" customFormat="1" ht="12.75">
      <c r="A322" s="208"/>
      <c r="B322" s="204"/>
      <c r="C322" s="203"/>
      <c r="D322" s="205"/>
      <c r="E322" s="205"/>
      <c r="F322" s="118"/>
    </row>
    <row r="323" spans="1:6" s="228" customFormat="1" ht="37.5">
      <c r="A323" s="206">
        <f>A321+0.01</f>
        <v>4.029999999999999</v>
      </c>
      <c r="B323" s="204" t="s">
        <v>26</v>
      </c>
      <c r="C323" s="203" t="s">
        <v>6</v>
      </c>
      <c r="D323" s="220" t="s">
        <v>25</v>
      </c>
      <c r="E323" s="205"/>
      <c r="F323" s="118"/>
    </row>
    <row r="324" spans="1:6" s="228" customFormat="1" ht="12.75">
      <c r="A324" s="208"/>
      <c r="B324" s="231"/>
      <c r="C324" s="229"/>
      <c r="D324" s="205"/>
      <c r="E324" s="205"/>
      <c r="F324" s="118"/>
    </row>
    <row r="325" spans="1:6" s="228" customFormat="1" ht="49.5">
      <c r="A325" s="206">
        <f>A323+0.01</f>
        <v>4.039999999999999</v>
      </c>
      <c r="B325" s="204" t="s">
        <v>29</v>
      </c>
      <c r="C325" s="203" t="s">
        <v>6</v>
      </c>
      <c r="D325" s="220">
        <v>1</v>
      </c>
      <c r="E325" s="205"/>
      <c r="F325" s="118"/>
    </row>
    <row r="326" spans="1:6" s="228" customFormat="1" ht="12.75">
      <c r="A326" s="208"/>
      <c r="B326" s="204"/>
      <c r="C326" s="229"/>
      <c r="D326" s="205"/>
      <c r="E326" s="205"/>
      <c r="F326" s="118"/>
    </row>
    <row r="327" spans="1:6" s="228" customFormat="1" ht="49.5">
      <c r="A327" s="206">
        <f>A325+0.01</f>
        <v>4.049999999999999</v>
      </c>
      <c r="B327" s="204" t="s">
        <v>30</v>
      </c>
      <c r="C327" s="203" t="s">
        <v>6</v>
      </c>
      <c r="D327" s="220">
        <v>1</v>
      </c>
      <c r="E327" s="205"/>
      <c r="F327" s="118"/>
    </row>
    <row r="328" spans="1:6" s="228" customFormat="1" ht="12.75">
      <c r="A328" s="208"/>
      <c r="B328" s="204"/>
      <c r="C328" s="203"/>
      <c r="D328" s="205"/>
      <c r="E328" s="205"/>
      <c r="F328" s="118"/>
    </row>
    <row r="329" spans="1:6" s="228" customFormat="1" ht="37.5">
      <c r="A329" s="206">
        <f>A327+0.01</f>
        <v>4.059999999999999</v>
      </c>
      <c r="B329" s="204" t="s">
        <v>31</v>
      </c>
      <c r="C329" s="203" t="s">
        <v>6</v>
      </c>
      <c r="D329" s="220" t="s">
        <v>25</v>
      </c>
      <c r="E329" s="205"/>
      <c r="F329" s="118"/>
    </row>
    <row r="330" spans="1:6" s="228" customFormat="1" ht="12.75">
      <c r="A330" s="208"/>
      <c r="B330" s="204"/>
      <c r="C330" s="203"/>
      <c r="D330" s="205"/>
      <c r="E330" s="205"/>
      <c r="F330" s="118"/>
    </row>
    <row r="331" spans="1:6" s="228" customFormat="1" ht="62.25">
      <c r="A331" s="206">
        <f>A329+0.01</f>
        <v>4.0699999999999985</v>
      </c>
      <c r="B331" s="204" t="s">
        <v>136</v>
      </c>
      <c r="C331" s="203"/>
      <c r="D331" s="205"/>
      <c r="E331" s="205"/>
      <c r="F331" s="118"/>
    </row>
    <row r="332" spans="1:6" s="228" customFormat="1" ht="12.75">
      <c r="A332" s="208" t="s">
        <v>15</v>
      </c>
      <c r="B332" s="204" t="s">
        <v>120</v>
      </c>
      <c r="C332" s="203" t="s">
        <v>6</v>
      </c>
      <c r="D332" s="220" t="s">
        <v>25</v>
      </c>
      <c r="E332" s="205"/>
      <c r="F332" s="118"/>
    </row>
    <row r="333" spans="1:6" s="228" customFormat="1" ht="12.75">
      <c r="A333" s="208"/>
      <c r="B333" s="204"/>
      <c r="C333" s="203"/>
      <c r="D333" s="205"/>
      <c r="E333" s="205"/>
      <c r="F333" s="118"/>
    </row>
    <row r="334" spans="1:6" s="228" customFormat="1" ht="49.5">
      <c r="A334" s="206">
        <f>A331+0.01</f>
        <v>4.079999999999998</v>
      </c>
      <c r="B334" s="204" t="s">
        <v>27</v>
      </c>
      <c r="C334" s="203" t="s">
        <v>6</v>
      </c>
      <c r="D334" s="220" t="s">
        <v>25</v>
      </c>
      <c r="E334" s="205"/>
      <c r="F334" s="118"/>
    </row>
    <row r="335" spans="1:6" s="228" customFormat="1" ht="12.75">
      <c r="A335" s="208"/>
      <c r="B335" s="204"/>
      <c r="C335" s="229"/>
      <c r="D335" s="205"/>
      <c r="E335" s="205"/>
      <c r="F335" s="118"/>
    </row>
    <row r="336" spans="1:6" s="228" customFormat="1" ht="12.75">
      <c r="A336" s="206">
        <f>A334+0.01</f>
        <v>4.089999999999998</v>
      </c>
      <c r="B336" s="204" t="s">
        <v>24</v>
      </c>
      <c r="C336" s="203" t="s">
        <v>6</v>
      </c>
      <c r="D336" s="220">
        <v>2</v>
      </c>
      <c r="E336" s="205"/>
      <c r="F336" s="118"/>
    </row>
    <row r="337" spans="1:6" ht="12">
      <c r="A337" s="208"/>
      <c r="B337" s="204"/>
      <c r="C337" s="203"/>
      <c r="D337" s="209"/>
      <c r="E337" s="205"/>
      <c r="F337" s="210"/>
    </row>
    <row r="338" spans="1:6" s="232" customFormat="1" ht="12.75">
      <c r="A338" s="198"/>
      <c r="B338" s="199" t="s">
        <v>11</v>
      </c>
      <c r="C338" s="200"/>
      <c r="D338" s="223"/>
      <c r="E338" s="128"/>
      <c r="F338" s="129"/>
    </row>
    <row r="339" spans="1:6" ht="12.75">
      <c r="A339" s="207"/>
      <c r="B339" s="204"/>
      <c r="C339" s="203"/>
      <c r="D339" s="230"/>
      <c r="E339" s="203"/>
      <c r="F339" s="209"/>
    </row>
    <row r="340" spans="1:6" s="130" customFormat="1" ht="12.75">
      <c r="A340" s="233">
        <f>A316+1</f>
        <v>5</v>
      </c>
      <c r="B340" s="216" t="s">
        <v>195</v>
      </c>
      <c r="C340" s="146"/>
      <c r="D340" s="147"/>
      <c r="E340" s="148"/>
      <c r="F340" s="149"/>
    </row>
    <row r="341" spans="1:6" s="132" customFormat="1" ht="12.75">
      <c r="A341" s="114"/>
      <c r="B341" s="115"/>
      <c r="C341" s="116"/>
      <c r="D341" s="125"/>
      <c r="E341" s="118"/>
      <c r="F341" s="131"/>
    </row>
    <row r="342" spans="1:6" s="132" customFormat="1" ht="49.5">
      <c r="A342" s="114"/>
      <c r="B342" s="115" t="s">
        <v>196</v>
      </c>
      <c r="C342" s="116"/>
      <c r="D342" s="116"/>
      <c r="E342" s="118"/>
      <c r="F342" s="131"/>
    </row>
    <row r="343" spans="1:6" s="132" customFormat="1" ht="12.75">
      <c r="A343" s="114"/>
      <c r="B343" s="115" t="s">
        <v>197</v>
      </c>
      <c r="C343" s="116"/>
      <c r="D343" s="125"/>
      <c r="E343" s="118"/>
      <c r="F343" s="131"/>
    </row>
    <row r="344" spans="1:6" s="132" customFormat="1" ht="12.75">
      <c r="A344" s="114"/>
      <c r="B344" s="115"/>
      <c r="C344" s="116"/>
      <c r="D344" s="125"/>
      <c r="E344" s="118"/>
      <c r="F344" s="131"/>
    </row>
    <row r="345" spans="1:6" s="132" customFormat="1" ht="12.75">
      <c r="A345" s="114"/>
      <c r="B345" s="115" t="s">
        <v>198</v>
      </c>
      <c r="C345" s="116"/>
      <c r="D345" s="125"/>
      <c r="E345" s="118"/>
      <c r="F345" s="131"/>
    </row>
    <row r="346" spans="1:6" s="132" customFormat="1" ht="12.75">
      <c r="A346" s="114" t="s">
        <v>15</v>
      </c>
      <c r="B346" s="115" t="s">
        <v>199</v>
      </c>
      <c r="C346" s="116"/>
      <c r="D346" s="125"/>
      <c r="E346" s="118"/>
      <c r="F346" s="131"/>
    </row>
    <row r="347" spans="1:6" s="132" customFormat="1" ht="12.75">
      <c r="A347" s="114" t="s">
        <v>16</v>
      </c>
      <c r="B347" s="115" t="s">
        <v>200</v>
      </c>
      <c r="C347" s="116"/>
      <c r="D347" s="125"/>
      <c r="E347" s="118"/>
      <c r="F347" s="131"/>
    </row>
    <row r="348" spans="1:6" s="132" customFormat="1" ht="12.75">
      <c r="A348" s="114" t="s">
        <v>17</v>
      </c>
      <c r="B348" s="115" t="s">
        <v>201</v>
      </c>
      <c r="C348" s="116"/>
      <c r="D348" s="125"/>
      <c r="E348" s="118"/>
      <c r="F348" s="131"/>
    </row>
    <row r="349" spans="1:6" s="132" customFormat="1" ht="24.75">
      <c r="A349" s="114" t="s">
        <v>18</v>
      </c>
      <c r="B349" s="115" t="s">
        <v>202</v>
      </c>
      <c r="C349" s="116"/>
      <c r="D349" s="125"/>
      <c r="E349" s="118"/>
      <c r="F349" s="131"/>
    </row>
    <row r="350" spans="1:6" s="132" customFormat="1" ht="12.75">
      <c r="A350" s="114"/>
      <c r="B350" s="115"/>
      <c r="C350" s="116"/>
      <c r="D350" s="125"/>
      <c r="E350" s="118"/>
      <c r="F350" s="131"/>
    </row>
    <row r="351" spans="1:6" s="132" customFormat="1" ht="12.75">
      <c r="A351" s="114" t="s">
        <v>203</v>
      </c>
      <c r="B351" s="115"/>
      <c r="C351" s="116"/>
      <c r="D351" s="125"/>
      <c r="E351" s="118"/>
      <c r="F351" s="131"/>
    </row>
    <row r="352" spans="1:6" s="132" customFormat="1" ht="12.75">
      <c r="A352" s="114">
        <v>1</v>
      </c>
      <c r="B352" s="115" t="s">
        <v>204</v>
      </c>
      <c r="C352" s="116"/>
      <c r="D352" s="125"/>
      <c r="E352" s="118"/>
      <c r="F352" s="131"/>
    </row>
    <row r="353" spans="1:6" s="132" customFormat="1" ht="12.75">
      <c r="A353" s="114">
        <v>2</v>
      </c>
      <c r="B353" s="115" t="s">
        <v>205</v>
      </c>
      <c r="C353" s="116"/>
      <c r="D353" s="125"/>
      <c r="E353" s="118"/>
      <c r="F353" s="131"/>
    </row>
    <row r="354" spans="1:6" s="132" customFormat="1" ht="12.75">
      <c r="A354" s="114">
        <v>3</v>
      </c>
      <c r="B354" s="115" t="s">
        <v>206</v>
      </c>
      <c r="C354" s="116"/>
      <c r="D354" s="125"/>
      <c r="E354" s="118"/>
      <c r="F354" s="131"/>
    </row>
    <row r="355" spans="1:6" s="132" customFormat="1" ht="24.75">
      <c r="A355" s="114">
        <v>4</v>
      </c>
      <c r="B355" s="115" t="s">
        <v>207</v>
      </c>
      <c r="C355" s="116"/>
      <c r="D355" s="125"/>
      <c r="E355" s="118"/>
      <c r="F355" s="131"/>
    </row>
    <row r="356" spans="1:6" s="132" customFormat="1" ht="24.75">
      <c r="A356" s="114">
        <v>5</v>
      </c>
      <c r="B356" s="115" t="s">
        <v>208</v>
      </c>
      <c r="C356" s="116"/>
      <c r="D356" s="125"/>
      <c r="E356" s="118"/>
      <c r="F356" s="131"/>
    </row>
    <row r="357" spans="1:6" s="132" customFormat="1" ht="12.75">
      <c r="A357" s="114">
        <v>6</v>
      </c>
      <c r="B357" s="115" t="s">
        <v>209</v>
      </c>
      <c r="C357" s="116"/>
      <c r="D357" s="125"/>
      <c r="E357" s="118"/>
      <c r="F357" s="131"/>
    </row>
    <row r="358" spans="1:6" s="132" customFormat="1" ht="12.75">
      <c r="A358" s="114" t="s">
        <v>210</v>
      </c>
      <c r="B358" s="115" t="s">
        <v>211</v>
      </c>
      <c r="C358" s="116"/>
      <c r="D358" s="125"/>
      <c r="E358" s="118"/>
      <c r="F358" s="131"/>
    </row>
    <row r="359" spans="1:6" s="132" customFormat="1" ht="129.75" customHeight="1">
      <c r="A359" s="114"/>
      <c r="B359" s="115" t="s">
        <v>212</v>
      </c>
      <c r="C359" s="116"/>
      <c r="D359" s="125"/>
      <c r="E359" s="118"/>
      <c r="F359" s="131"/>
    </row>
    <row r="360" spans="1:6" s="132" customFormat="1" ht="12.75">
      <c r="A360" s="114" t="s">
        <v>213</v>
      </c>
      <c r="B360" s="115" t="s">
        <v>214</v>
      </c>
      <c r="C360" s="116"/>
      <c r="D360" s="125"/>
      <c r="E360" s="118"/>
      <c r="F360" s="131"/>
    </row>
    <row r="361" spans="1:6" s="132" customFormat="1" ht="24.75">
      <c r="A361" s="114">
        <v>8</v>
      </c>
      <c r="B361" s="115" t="s">
        <v>215</v>
      </c>
      <c r="C361" s="116"/>
      <c r="D361" s="125"/>
      <c r="E361" s="118"/>
      <c r="F361" s="131"/>
    </row>
    <row r="362" spans="1:6" s="132" customFormat="1" ht="24.75">
      <c r="A362" s="114">
        <v>9</v>
      </c>
      <c r="B362" s="115" t="s">
        <v>216</v>
      </c>
      <c r="C362" s="116"/>
      <c r="D362" s="125"/>
      <c r="E362" s="118"/>
      <c r="F362" s="131"/>
    </row>
    <row r="363" spans="1:6" s="132" customFormat="1" ht="24.75">
      <c r="A363" s="114">
        <v>10</v>
      </c>
      <c r="B363" s="115" t="s">
        <v>217</v>
      </c>
      <c r="C363" s="116"/>
      <c r="D363" s="125"/>
      <c r="E363" s="118"/>
      <c r="F363" s="131"/>
    </row>
    <row r="364" spans="1:6" s="132" customFormat="1" ht="75">
      <c r="A364" s="114">
        <v>11</v>
      </c>
      <c r="B364" s="115" t="s">
        <v>218</v>
      </c>
      <c r="C364" s="116"/>
      <c r="D364" s="125"/>
      <c r="E364" s="118"/>
      <c r="F364" s="131"/>
    </row>
    <row r="365" spans="1:6" s="132" customFormat="1" ht="62.25">
      <c r="A365" s="114">
        <v>12</v>
      </c>
      <c r="B365" s="115" t="s">
        <v>219</v>
      </c>
      <c r="C365" s="116"/>
      <c r="D365" s="125"/>
      <c r="E365" s="118"/>
      <c r="F365" s="131"/>
    </row>
    <row r="366" spans="1:6" s="132" customFormat="1" ht="12.75">
      <c r="A366" s="114">
        <v>13</v>
      </c>
      <c r="B366" s="115" t="s">
        <v>220</v>
      </c>
      <c r="C366" s="116"/>
      <c r="D366" s="125"/>
      <c r="E366" s="118"/>
      <c r="F366" s="131"/>
    </row>
    <row r="367" spans="1:6" s="132" customFormat="1" ht="12.75">
      <c r="A367" s="114"/>
      <c r="B367" s="115" t="s">
        <v>221</v>
      </c>
      <c r="C367" s="116"/>
      <c r="D367" s="125"/>
      <c r="E367" s="118"/>
      <c r="F367" s="131"/>
    </row>
    <row r="368" spans="1:6" s="132" customFormat="1" ht="12.75">
      <c r="A368" s="114"/>
      <c r="B368" s="115" t="s">
        <v>222</v>
      </c>
      <c r="C368" s="116"/>
      <c r="D368" s="125"/>
      <c r="E368" s="118"/>
      <c r="F368" s="131"/>
    </row>
    <row r="369" spans="1:6" s="132" customFormat="1" ht="12.75">
      <c r="A369" s="114"/>
      <c r="B369" s="115" t="s">
        <v>223</v>
      </c>
      <c r="C369" s="116"/>
      <c r="D369" s="125"/>
      <c r="E369" s="118"/>
      <c r="F369" s="131"/>
    </row>
    <row r="370" spans="1:6" s="132" customFormat="1" ht="12.75">
      <c r="A370" s="114"/>
      <c r="B370" s="115" t="s">
        <v>224</v>
      </c>
      <c r="C370" s="116"/>
      <c r="D370" s="125"/>
      <c r="E370" s="118"/>
      <c r="F370" s="131"/>
    </row>
    <row r="371" spans="1:6" s="132" customFormat="1" ht="12.75">
      <c r="A371" s="114"/>
      <c r="B371" s="115" t="s">
        <v>225</v>
      </c>
      <c r="C371" s="116"/>
      <c r="D371" s="125"/>
      <c r="E371" s="118"/>
      <c r="F371" s="131"/>
    </row>
    <row r="372" spans="1:6" s="132" customFormat="1" ht="12.75">
      <c r="A372" s="114"/>
      <c r="B372" s="115" t="s">
        <v>226</v>
      </c>
      <c r="C372" s="116"/>
      <c r="D372" s="125"/>
      <c r="E372" s="118"/>
      <c r="F372" s="131"/>
    </row>
    <row r="373" spans="1:6" s="132" customFormat="1" ht="24.75">
      <c r="A373" s="114"/>
      <c r="B373" s="115" t="s">
        <v>227</v>
      </c>
      <c r="C373" s="116"/>
      <c r="D373" s="125"/>
      <c r="E373" s="118"/>
      <c r="F373" s="131"/>
    </row>
    <row r="374" spans="1:6" s="132" customFormat="1" ht="12.75">
      <c r="A374" s="114"/>
      <c r="B374" s="115" t="s">
        <v>228</v>
      </c>
      <c r="C374" s="116"/>
      <c r="D374" s="125"/>
      <c r="E374" s="118"/>
      <c r="F374" s="131"/>
    </row>
    <row r="375" spans="1:6" s="132" customFormat="1" ht="12.75">
      <c r="A375" s="114"/>
      <c r="B375" s="115" t="s">
        <v>229</v>
      </c>
      <c r="C375" s="116"/>
      <c r="D375" s="125"/>
      <c r="E375" s="118"/>
      <c r="F375" s="131"/>
    </row>
    <row r="376" spans="1:6" s="132" customFormat="1" ht="12.75">
      <c r="A376" s="114">
        <v>14</v>
      </c>
      <c r="B376" s="115" t="s">
        <v>230</v>
      </c>
      <c r="C376" s="116"/>
      <c r="D376" s="125"/>
      <c r="E376" s="118"/>
      <c r="F376" s="131"/>
    </row>
    <row r="377" spans="1:6" s="132" customFormat="1" ht="24.75">
      <c r="A377" s="114" t="s">
        <v>15</v>
      </c>
      <c r="B377" s="115" t="s">
        <v>231</v>
      </c>
      <c r="C377" s="116"/>
      <c r="D377" s="125"/>
      <c r="E377" s="118"/>
      <c r="F377" s="131"/>
    </row>
    <row r="378" spans="1:6" s="132" customFormat="1" ht="24.75">
      <c r="A378" s="114" t="s">
        <v>16</v>
      </c>
      <c r="B378" s="115" t="s">
        <v>232</v>
      </c>
      <c r="C378" s="116"/>
      <c r="D378" s="125"/>
      <c r="E378" s="118"/>
      <c r="F378" s="131"/>
    </row>
    <row r="379" spans="1:6" s="132" customFormat="1" ht="24.75">
      <c r="A379" s="114" t="s">
        <v>17</v>
      </c>
      <c r="B379" s="115" t="s">
        <v>233</v>
      </c>
      <c r="C379" s="116"/>
      <c r="D379" s="125"/>
      <c r="E379" s="118"/>
      <c r="F379" s="131"/>
    </row>
    <row r="380" spans="1:6" s="132" customFormat="1" ht="12.75">
      <c r="A380" s="114"/>
      <c r="B380" s="115"/>
      <c r="C380" s="116"/>
      <c r="D380" s="125"/>
      <c r="E380" s="118"/>
      <c r="F380" s="131"/>
    </row>
    <row r="381" spans="1:6" s="132" customFormat="1" ht="12.75">
      <c r="A381" s="121">
        <v>1</v>
      </c>
      <c r="B381" s="123" t="s">
        <v>234</v>
      </c>
      <c r="C381" s="116"/>
      <c r="D381" s="125"/>
      <c r="E381" s="118"/>
      <c r="F381" s="131"/>
    </row>
    <row r="382" spans="1:6" s="132" customFormat="1" ht="12.75">
      <c r="A382" s="114"/>
      <c r="B382" s="115"/>
      <c r="C382" s="116"/>
      <c r="D382" s="125"/>
      <c r="E382" s="118"/>
      <c r="F382" s="131"/>
    </row>
    <row r="383" spans="1:6" s="132" customFormat="1" ht="12.75">
      <c r="A383" s="114"/>
      <c r="B383" s="115" t="s">
        <v>235</v>
      </c>
      <c r="C383" s="116"/>
      <c r="D383" s="125"/>
      <c r="E383" s="118"/>
      <c r="F383" s="131"/>
    </row>
    <row r="384" spans="1:6" s="132" customFormat="1" ht="12.75">
      <c r="A384" s="114"/>
      <c r="B384" s="115" t="s">
        <v>236</v>
      </c>
      <c r="C384" s="116"/>
      <c r="D384" s="125"/>
      <c r="E384" s="118"/>
      <c r="F384" s="131"/>
    </row>
    <row r="385" spans="1:6" s="132" customFormat="1" ht="12.75">
      <c r="A385" s="114"/>
      <c r="B385" s="115" t="s">
        <v>237</v>
      </c>
      <c r="C385" s="116"/>
      <c r="D385" s="125"/>
      <c r="E385" s="118"/>
      <c r="F385" s="131"/>
    </row>
    <row r="386" spans="1:6" s="132" customFormat="1" ht="39.75" customHeight="1">
      <c r="A386" s="114"/>
      <c r="B386" s="115" t="s">
        <v>238</v>
      </c>
      <c r="C386" s="116"/>
      <c r="D386" s="125"/>
      <c r="E386" s="118"/>
      <c r="F386" s="131"/>
    </row>
    <row r="387" spans="1:6" s="132" customFormat="1" ht="12.75">
      <c r="A387" s="114"/>
      <c r="B387" s="115"/>
      <c r="C387" s="116"/>
      <c r="D387" s="125"/>
      <c r="E387" s="118"/>
      <c r="F387" s="131"/>
    </row>
    <row r="388" spans="1:6" s="132" customFormat="1" ht="12.75">
      <c r="A388" s="114"/>
      <c r="B388" s="115" t="s">
        <v>239</v>
      </c>
      <c r="C388" s="116"/>
      <c r="D388" s="125"/>
      <c r="E388" s="118"/>
      <c r="F388" s="131"/>
    </row>
    <row r="389" spans="1:6" s="132" customFormat="1" ht="12.75">
      <c r="A389" s="114"/>
      <c r="B389" s="115" t="s">
        <v>240</v>
      </c>
      <c r="C389" s="116"/>
      <c r="D389" s="125"/>
      <c r="E389" s="118"/>
      <c r="F389" s="131"/>
    </row>
    <row r="390" spans="1:6" s="132" customFormat="1" ht="12.75">
      <c r="A390" s="114"/>
      <c r="B390" s="115" t="s">
        <v>241</v>
      </c>
      <c r="C390" s="116"/>
      <c r="D390" s="125"/>
      <c r="E390" s="118"/>
      <c r="F390" s="131"/>
    </row>
    <row r="391" spans="1:6" s="132" customFormat="1" ht="12.75">
      <c r="A391" s="114"/>
      <c r="B391" s="115" t="s">
        <v>242</v>
      </c>
      <c r="C391" s="116"/>
      <c r="D391" s="125"/>
      <c r="E391" s="118"/>
      <c r="F391" s="131"/>
    </row>
    <row r="392" spans="1:6" s="132" customFormat="1" ht="12.75">
      <c r="A392" s="114"/>
      <c r="B392" s="115"/>
      <c r="C392" s="116"/>
      <c r="D392" s="125"/>
      <c r="E392" s="118"/>
      <c r="F392" s="131"/>
    </row>
    <row r="393" spans="1:6" s="132" customFormat="1" ht="12.75">
      <c r="A393" s="114"/>
      <c r="B393" s="115" t="s">
        <v>243</v>
      </c>
      <c r="C393" s="116"/>
      <c r="D393" s="125"/>
      <c r="E393" s="118"/>
      <c r="F393" s="131"/>
    </row>
    <row r="394" spans="1:6" s="132" customFormat="1" ht="12.75">
      <c r="A394" s="114"/>
      <c r="B394" s="115" t="s">
        <v>244</v>
      </c>
      <c r="C394" s="116"/>
      <c r="D394" s="125"/>
      <c r="E394" s="118"/>
      <c r="F394" s="131"/>
    </row>
    <row r="395" spans="1:6" s="132" customFormat="1" ht="12.75">
      <c r="A395" s="114"/>
      <c r="B395" s="115" t="s">
        <v>245</v>
      </c>
      <c r="C395" s="116"/>
      <c r="D395" s="125"/>
      <c r="E395" s="118"/>
      <c r="F395" s="131"/>
    </row>
    <row r="396" spans="1:6" s="132" customFormat="1" ht="12.75">
      <c r="A396" s="114"/>
      <c r="B396" s="115"/>
      <c r="C396" s="116"/>
      <c r="D396" s="125"/>
      <c r="E396" s="118"/>
      <c r="F396" s="131"/>
    </row>
    <row r="397" spans="1:6" s="132" customFormat="1" ht="12.75">
      <c r="A397" s="114"/>
      <c r="B397" s="115" t="s">
        <v>246</v>
      </c>
      <c r="C397" s="116"/>
      <c r="D397" s="125"/>
      <c r="E397" s="118"/>
      <c r="F397" s="131"/>
    </row>
    <row r="398" spans="1:6" s="132" customFormat="1" ht="12.75">
      <c r="A398" s="114"/>
      <c r="B398" s="115" t="s">
        <v>247</v>
      </c>
      <c r="C398" s="116"/>
      <c r="D398" s="125"/>
      <c r="E398" s="118"/>
      <c r="F398" s="131"/>
    </row>
    <row r="399" spans="1:6" s="132" customFormat="1" ht="12.75">
      <c r="A399" s="114"/>
      <c r="B399" s="115" t="s">
        <v>248</v>
      </c>
      <c r="C399" s="116"/>
      <c r="D399" s="125"/>
      <c r="E399" s="118"/>
      <c r="F399" s="131"/>
    </row>
    <row r="400" spans="1:6" s="132" customFormat="1" ht="12.75">
      <c r="A400" s="114"/>
      <c r="B400" s="115"/>
      <c r="C400" s="116"/>
      <c r="D400" s="125"/>
      <c r="E400" s="118"/>
      <c r="F400" s="131"/>
    </row>
    <row r="401" spans="1:6" s="132" customFormat="1" ht="12.75">
      <c r="A401" s="114"/>
      <c r="B401" s="115" t="s">
        <v>249</v>
      </c>
      <c r="C401" s="116"/>
      <c r="D401" s="125"/>
      <c r="E401" s="118"/>
      <c r="F401" s="131"/>
    </row>
    <row r="402" spans="1:6" s="132" customFormat="1" ht="12.75">
      <c r="A402" s="114"/>
      <c r="B402" s="115" t="s">
        <v>250</v>
      </c>
      <c r="C402" s="116"/>
      <c r="D402" s="125"/>
      <c r="E402" s="118"/>
      <c r="F402" s="131"/>
    </row>
    <row r="403" spans="1:6" s="132" customFormat="1" ht="12.75">
      <c r="A403" s="114"/>
      <c r="B403" s="115" t="s">
        <v>251</v>
      </c>
      <c r="C403" s="116"/>
      <c r="D403" s="125"/>
      <c r="E403" s="118"/>
      <c r="F403" s="131"/>
    </row>
    <row r="404" spans="1:6" s="132" customFormat="1" ht="12.75">
      <c r="A404" s="114"/>
      <c r="B404" s="115" t="s">
        <v>252</v>
      </c>
      <c r="C404" s="116"/>
      <c r="D404" s="125"/>
      <c r="E404" s="118"/>
      <c r="F404" s="131"/>
    </row>
    <row r="405" spans="1:6" s="132" customFormat="1" ht="12.75">
      <c r="A405" s="114"/>
      <c r="B405" s="115" t="s">
        <v>253</v>
      </c>
      <c r="C405" s="116"/>
      <c r="D405" s="125"/>
      <c r="E405" s="118"/>
      <c r="F405" s="131"/>
    </row>
    <row r="406" spans="1:6" s="132" customFormat="1" ht="12.75">
      <c r="A406" s="114"/>
      <c r="B406" s="115"/>
      <c r="C406" s="116"/>
      <c r="D406" s="125"/>
      <c r="E406" s="118"/>
      <c r="F406" s="131"/>
    </row>
    <row r="407" spans="1:6" s="132" customFormat="1" ht="12.75">
      <c r="A407" s="114"/>
      <c r="B407" s="115" t="s">
        <v>254</v>
      </c>
      <c r="C407" s="116"/>
      <c r="D407" s="125"/>
      <c r="E407" s="118"/>
      <c r="F407" s="131"/>
    </row>
    <row r="408" spans="1:6" s="132" customFormat="1" ht="12.75">
      <c r="A408" s="114"/>
      <c r="B408" s="115" t="s">
        <v>255</v>
      </c>
      <c r="C408" s="116"/>
      <c r="D408" s="125"/>
      <c r="E408" s="118"/>
      <c r="F408" s="131"/>
    </row>
    <row r="409" spans="1:6" s="132" customFormat="1" ht="12.75">
      <c r="A409" s="114"/>
      <c r="B409" s="115" t="s">
        <v>256</v>
      </c>
      <c r="C409" s="116"/>
      <c r="D409" s="125"/>
      <c r="E409" s="118"/>
      <c r="F409" s="131"/>
    </row>
    <row r="410" spans="1:6" s="132" customFormat="1" ht="12.75">
      <c r="A410" s="114"/>
      <c r="B410" s="115"/>
      <c r="C410" s="116"/>
      <c r="D410" s="125"/>
      <c r="E410" s="118"/>
      <c r="F410" s="131"/>
    </row>
    <row r="411" spans="1:6" s="132" customFormat="1" ht="12.75">
      <c r="A411" s="114"/>
      <c r="B411" s="115" t="s">
        <v>257</v>
      </c>
      <c r="C411" s="116"/>
      <c r="D411" s="125"/>
      <c r="E411" s="118"/>
      <c r="F411" s="131"/>
    </row>
    <row r="412" spans="1:6" s="132" customFormat="1" ht="12.75">
      <c r="A412" s="114"/>
      <c r="B412" s="115" t="s">
        <v>258</v>
      </c>
      <c r="C412" s="116"/>
      <c r="D412" s="125"/>
      <c r="E412" s="118"/>
      <c r="F412" s="131"/>
    </row>
    <row r="413" spans="1:6" s="132" customFormat="1" ht="12.75">
      <c r="A413" s="114"/>
      <c r="B413" s="115"/>
      <c r="C413" s="116"/>
      <c r="D413" s="125"/>
      <c r="E413" s="118"/>
      <c r="F413" s="131"/>
    </row>
    <row r="414" spans="1:6" s="132" customFormat="1" ht="24.75">
      <c r="A414" s="114"/>
      <c r="B414" s="115" t="s">
        <v>259</v>
      </c>
      <c r="C414" s="116"/>
      <c r="D414" s="125"/>
      <c r="E414" s="118"/>
      <c r="F414" s="131"/>
    </row>
    <row r="415" spans="1:6" s="132" customFormat="1" ht="12.75">
      <c r="A415" s="114"/>
      <c r="B415" s="115" t="s">
        <v>260</v>
      </c>
      <c r="C415" s="116"/>
      <c r="D415" s="125"/>
      <c r="E415" s="118"/>
      <c r="F415" s="131"/>
    </row>
    <row r="416" spans="1:6" s="132" customFormat="1" ht="12.75">
      <c r="A416" s="114"/>
      <c r="B416" s="115" t="s">
        <v>261</v>
      </c>
      <c r="C416" s="116"/>
      <c r="D416" s="125"/>
      <c r="E416" s="118"/>
      <c r="F416" s="131"/>
    </row>
    <row r="417" spans="1:6" s="132" customFormat="1" ht="12.75">
      <c r="A417" s="114"/>
      <c r="B417" s="115" t="s">
        <v>262</v>
      </c>
      <c r="C417" s="116"/>
      <c r="D417" s="125"/>
      <c r="E417" s="118"/>
      <c r="F417" s="131"/>
    </row>
    <row r="418" spans="1:6" s="132" customFormat="1" ht="24.75">
      <c r="A418" s="114"/>
      <c r="B418" s="115" t="s">
        <v>263</v>
      </c>
      <c r="C418" s="116"/>
      <c r="D418" s="125"/>
      <c r="E418" s="118"/>
      <c r="F418" s="131"/>
    </row>
    <row r="419" spans="1:6" s="132" customFormat="1" ht="12.75">
      <c r="A419" s="114"/>
      <c r="B419" s="115" t="s">
        <v>264</v>
      </c>
      <c r="C419" s="116"/>
      <c r="D419" s="125"/>
      <c r="E419" s="118"/>
      <c r="F419" s="131"/>
    </row>
    <row r="420" spans="1:6" s="132" customFormat="1" ht="24.75">
      <c r="A420" s="114"/>
      <c r="B420" s="115" t="s">
        <v>265</v>
      </c>
      <c r="C420" s="116"/>
      <c r="D420" s="125"/>
      <c r="E420" s="118"/>
      <c r="F420" s="131"/>
    </row>
    <row r="421" spans="1:6" s="132" customFormat="1" ht="12.75">
      <c r="A421" s="114"/>
      <c r="B421" s="115"/>
      <c r="C421" s="116"/>
      <c r="D421" s="125"/>
      <c r="E421" s="118"/>
      <c r="F421" s="131"/>
    </row>
    <row r="422" spans="1:6" s="132" customFormat="1" ht="12.75">
      <c r="A422" s="114"/>
      <c r="B422" s="115" t="s">
        <v>266</v>
      </c>
      <c r="C422" s="116"/>
      <c r="D422" s="125"/>
      <c r="E422" s="118"/>
      <c r="F422" s="131"/>
    </row>
    <row r="423" spans="1:6" s="132" customFormat="1" ht="12.75">
      <c r="A423" s="114"/>
      <c r="B423" s="115" t="s">
        <v>267</v>
      </c>
      <c r="C423" s="116"/>
      <c r="D423" s="125"/>
      <c r="E423" s="118"/>
      <c r="F423" s="131"/>
    </row>
    <row r="424" spans="1:6" s="132" customFormat="1" ht="12.75">
      <c r="A424" s="114"/>
      <c r="B424" s="115" t="s">
        <v>268</v>
      </c>
      <c r="C424" s="116"/>
      <c r="D424" s="125"/>
      <c r="E424" s="118"/>
      <c r="F424" s="131"/>
    </row>
    <row r="425" spans="1:6" s="132" customFormat="1" ht="12.75">
      <c r="A425" s="114"/>
      <c r="B425" s="115" t="s">
        <v>269</v>
      </c>
      <c r="C425" s="116"/>
      <c r="D425" s="125"/>
      <c r="E425" s="118"/>
      <c r="F425" s="131"/>
    </row>
    <row r="426" spans="1:6" s="132" customFormat="1" ht="12.75">
      <c r="A426" s="114"/>
      <c r="B426" s="115" t="s">
        <v>270</v>
      </c>
      <c r="C426" s="116"/>
      <c r="D426" s="125"/>
      <c r="E426" s="118"/>
      <c r="F426" s="131"/>
    </row>
    <row r="427" spans="1:6" s="132" customFormat="1" ht="12.75">
      <c r="A427" s="114"/>
      <c r="B427" s="115" t="s">
        <v>271</v>
      </c>
      <c r="C427" s="116"/>
      <c r="D427" s="125"/>
      <c r="E427" s="118"/>
      <c r="F427" s="131"/>
    </row>
    <row r="428" spans="1:6" s="132" customFormat="1" ht="12.75">
      <c r="A428" s="114"/>
      <c r="B428" s="115" t="s">
        <v>272</v>
      </c>
      <c r="C428" s="116"/>
      <c r="D428" s="125"/>
      <c r="E428" s="118"/>
      <c r="F428" s="131"/>
    </row>
    <row r="429" spans="1:6" s="132" customFormat="1" ht="12.75">
      <c r="A429" s="114"/>
      <c r="B429" s="115"/>
      <c r="C429" s="116"/>
      <c r="D429" s="125"/>
      <c r="E429" s="118"/>
      <c r="F429" s="131"/>
    </row>
    <row r="430" spans="1:6" s="132" customFormat="1" ht="12.75">
      <c r="A430" s="114"/>
      <c r="B430" s="115" t="s">
        <v>273</v>
      </c>
      <c r="C430" s="116"/>
      <c r="D430" s="125"/>
      <c r="E430" s="118"/>
      <c r="F430" s="131"/>
    </row>
    <row r="431" spans="1:6" s="132" customFormat="1" ht="12.75">
      <c r="A431" s="114"/>
      <c r="B431" s="115" t="s">
        <v>274</v>
      </c>
      <c r="C431" s="116"/>
      <c r="D431" s="125"/>
      <c r="E431" s="118"/>
      <c r="F431" s="131"/>
    </row>
    <row r="432" spans="1:6" s="132" customFormat="1" ht="12.75">
      <c r="A432" s="114"/>
      <c r="B432" s="115" t="s">
        <v>275</v>
      </c>
      <c r="C432" s="116"/>
      <c r="D432" s="125"/>
      <c r="E432" s="118"/>
      <c r="F432" s="131"/>
    </row>
    <row r="433" spans="1:6" s="132" customFormat="1" ht="12.75">
      <c r="A433" s="114"/>
      <c r="B433" s="115"/>
      <c r="C433" s="116"/>
      <c r="D433" s="125"/>
      <c r="E433" s="118"/>
      <c r="F433" s="131"/>
    </row>
    <row r="434" spans="1:6" s="132" customFormat="1" ht="24.75">
      <c r="A434" s="114"/>
      <c r="B434" s="115" t="s">
        <v>276</v>
      </c>
      <c r="C434" s="116"/>
      <c r="D434" s="125"/>
      <c r="E434" s="118"/>
      <c r="F434" s="131"/>
    </row>
    <row r="435" spans="1:6" s="132" customFormat="1" ht="12.75">
      <c r="A435" s="114"/>
      <c r="B435" s="115" t="s">
        <v>277</v>
      </c>
      <c r="C435" s="116"/>
      <c r="D435" s="125"/>
      <c r="E435" s="118"/>
      <c r="F435" s="131"/>
    </row>
    <row r="436" spans="1:6" s="132" customFormat="1" ht="24.75">
      <c r="A436" s="114"/>
      <c r="B436" s="115" t="s">
        <v>278</v>
      </c>
      <c r="C436" s="116"/>
      <c r="D436" s="125"/>
      <c r="E436" s="118"/>
      <c r="F436" s="131"/>
    </row>
    <row r="437" spans="1:6" s="132" customFormat="1" ht="12.75">
      <c r="A437" s="114"/>
      <c r="B437" s="115" t="s">
        <v>279</v>
      </c>
      <c r="C437" s="116"/>
      <c r="D437" s="125"/>
      <c r="E437" s="118"/>
      <c r="F437" s="131"/>
    </row>
    <row r="438" spans="1:6" s="132" customFormat="1" ht="12.75">
      <c r="A438" s="114"/>
      <c r="B438" s="115" t="s">
        <v>280</v>
      </c>
      <c r="C438" s="116"/>
      <c r="D438" s="125"/>
      <c r="E438" s="118"/>
      <c r="F438" s="131"/>
    </row>
    <row r="439" spans="1:6" s="132" customFormat="1" ht="24.75">
      <c r="A439" s="114"/>
      <c r="B439" s="115" t="s">
        <v>281</v>
      </c>
      <c r="C439" s="116"/>
      <c r="D439" s="125"/>
      <c r="E439" s="118"/>
      <c r="F439" s="131"/>
    </row>
    <row r="440" spans="1:6" s="132" customFormat="1" ht="12.75">
      <c r="A440" s="114"/>
      <c r="B440" s="115" t="s">
        <v>282</v>
      </c>
      <c r="C440" s="116"/>
      <c r="D440" s="125"/>
      <c r="E440" s="118"/>
      <c r="F440" s="131"/>
    </row>
    <row r="441" spans="1:6" s="132" customFormat="1" ht="12.75">
      <c r="A441" s="114"/>
      <c r="B441" s="115" t="s">
        <v>283</v>
      </c>
      <c r="C441" s="116"/>
      <c r="D441" s="125"/>
      <c r="E441" s="118"/>
      <c r="F441" s="131"/>
    </row>
    <row r="442" spans="1:6" s="132" customFormat="1" ht="12.75">
      <c r="A442" s="114"/>
      <c r="B442" s="115" t="s">
        <v>284</v>
      </c>
      <c r="C442" s="116"/>
      <c r="D442" s="125"/>
      <c r="E442" s="118"/>
      <c r="F442" s="131"/>
    </row>
    <row r="443" spans="1:6" s="132" customFormat="1" ht="12.75">
      <c r="A443" s="114"/>
      <c r="B443" s="115" t="s">
        <v>285</v>
      </c>
      <c r="C443" s="116"/>
      <c r="D443" s="125"/>
      <c r="E443" s="118"/>
      <c r="F443" s="131"/>
    </row>
    <row r="444" spans="1:6" s="132" customFormat="1" ht="12.75">
      <c r="A444" s="114"/>
      <c r="B444" s="115" t="s">
        <v>286</v>
      </c>
      <c r="C444" s="116"/>
      <c r="D444" s="125"/>
      <c r="E444" s="118"/>
      <c r="F444" s="131"/>
    </row>
    <row r="445" spans="1:6" s="132" customFormat="1" ht="12.75">
      <c r="A445" s="114"/>
      <c r="B445" s="115" t="s">
        <v>287</v>
      </c>
      <c r="C445" s="116"/>
      <c r="D445" s="125"/>
      <c r="E445" s="118"/>
      <c r="F445" s="131"/>
    </row>
    <row r="446" spans="1:6" s="132" customFormat="1" ht="12.75">
      <c r="A446" s="114"/>
      <c r="B446" s="115" t="s">
        <v>288</v>
      </c>
      <c r="C446" s="116"/>
      <c r="D446" s="125"/>
      <c r="E446" s="118"/>
      <c r="F446" s="131"/>
    </row>
    <row r="447" spans="1:6" s="132" customFormat="1" ht="12.75">
      <c r="A447" s="114"/>
      <c r="B447" s="115" t="s">
        <v>289</v>
      </c>
      <c r="C447" s="116"/>
      <c r="D447" s="125"/>
      <c r="E447" s="118"/>
      <c r="F447" s="131"/>
    </row>
    <row r="448" spans="1:6" s="132" customFormat="1" ht="12.75">
      <c r="A448" s="114"/>
      <c r="B448" s="115" t="s">
        <v>290</v>
      </c>
      <c r="C448" s="116"/>
      <c r="D448" s="125"/>
      <c r="E448" s="118"/>
      <c r="F448" s="131"/>
    </row>
    <row r="449" spans="1:6" s="132" customFormat="1" ht="12.75">
      <c r="A449" s="114"/>
      <c r="B449" s="115" t="s">
        <v>291</v>
      </c>
      <c r="C449" s="116"/>
      <c r="D449" s="125"/>
      <c r="E449" s="118"/>
      <c r="F449" s="131"/>
    </row>
    <row r="450" spans="1:6" s="132" customFormat="1" ht="12.75">
      <c r="A450" s="114"/>
      <c r="B450" s="115" t="s">
        <v>292</v>
      </c>
      <c r="C450" s="116"/>
      <c r="D450" s="125"/>
      <c r="E450" s="118"/>
      <c r="F450" s="131"/>
    </row>
    <row r="451" spans="1:6" s="132" customFormat="1" ht="13.5" customHeight="1">
      <c r="A451" s="114"/>
      <c r="B451" s="115" t="s">
        <v>293</v>
      </c>
      <c r="C451" s="116"/>
      <c r="D451" s="125"/>
      <c r="E451" s="118"/>
      <c r="F451" s="131"/>
    </row>
    <row r="452" spans="1:6" s="132" customFormat="1" ht="12.75">
      <c r="A452" s="114"/>
      <c r="B452" s="115" t="s">
        <v>294</v>
      </c>
      <c r="C452" s="116"/>
      <c r="D452" s="125"/>
      <c r="E452" s="118"/>
      <c r="F452" s="131"/>
    </row>
    <row r="453" spans="1:6" s="132" customFormat="1" ht="12.75">
      <c r="A453" s="114"/>
      <c r="B453" s="115" t="s">
        <v>295</v>
      </c>
      <c r="C453" s="116"/>
      <c r="D453" s="125"/>
      <c r="E453" s="118"/>
      <c r="F453" s="131"/>
    </row>
    <row r="454" spans="1:6" s="132" customFormat="1" ht="12.75">
      <c r="A454" s="114"/>
      <c r="B454" s="115" t="s">
        <v>296</v>
      </c>
      <c r="C454" s="116"/>
      <c r="D454" s="125"/>
      <c r="E454" s="118"/>
      <c r="F454" s="131"/>
    </row>
    <row r="455" spans="1:6" s="132" customFormat="1" ht="12.75">
      <c r="A455" s="114"/>
      <c r="B455" s="115" t="s">
        <v>297</v>
      </c>
      <c r="C455" s="116"/>
      <c r="D455" s="125"/>
      <c r="E455" s="118"/>
      <c r="F455" s="131"/>
    </row>
    <row r="456" spans="1:6" s="132" customFormat="1" ht="12.75">
      <c r="A456" s="114"/>
      <c r="B456" s="115" t="s">
        <v>298</v>
      </c>
      <c r="C456" s="116"/>
      <c r="D456" s="125"/>
      <c r="E456" s="118"/>
      <c r="F456" s="131"/>
    </row>
    <row r="457" spans="1:6" s="132" customFormat="1" ht="12.75">
      <c r="A457" s="114"/>
      <c r="B457" s="115" t="s">
        <v>299</v>
      </c>
      <c r="C457" s="116"/>
      <c r="D457" s="125"/>
      <c r="E457" s="118"/>
      <c r="F457" s="131"/>
    </row>
    <row r="458" spans="1:6" s="132" customFormat="1" ht="12.75">
      <c r="A458" s="114"/>
      <c r="B458" s="115" t="s">
        <v>300</v>
      </c>
      <c r="C458" s="116"/>
      <c r="D458" s="125"/>
      <c r="E458" s="118"/>
      <c r="F458" s="131"/>
    </row>
    <row r="459" spans="1:6" s="132" customFormat="1" ht="12.75">
      <c r="A459" s="114"/>
      <c r="B459" s="115" t="s">
        <v>301</v>
      </c>
      <c r="C459" s="116"/>
      <c r="D459" s="125"/>
      <c r="E459" s="118"/>
      <c r="F459" s="131"/>
    </row>
    <row r="460" spans="1:6" s="132" customFormat="1" ht="12.75">
      <c r="A460" s="114"/>
      <c r="B460" s="115" t="s">
        <v>302</v>
      </c>
      <c r="C460" s="116"/>
      <c r="D460" s="125"/>
      <c r="E460" s="118"/>
      <c r="F460" s="131"/>
    </row>
    <row r="461" spans="1:6" s="132" customFormat="1" ht="12.75">
      <c r="A461" s="114"/>
      <c r="B461" s="115" t="s">
        <v>303</v>
      </c>
      <c r="C461" s="116"/>
      <c r="D461" s="125"/>
      <c r="E461" s="118"/>
      <c r="F461" s="131"/>
    </row>
    <row r="462" spans="1:6" s="132" customFormat="1" ht="12.75">
      <c r="A462" s="114"/>
      <c r="B462" s="115" t="s">
        <v>304</v>
      </c>
      <c r="C462" s="116"/>
      <c r="D462" s="125"/>
      <c r="E462" s="118"/>
      <c r="F462" s="131"/>
    </row>
    <row r="463" spans="1:6" s="132" customFormat="1" ht="12.75">
      <c r="A463" s="114"/>
      <c r="B463" s="115" t="s">
        <v>305</v>
      </c>
      <c r="C463" s="116"/>
      <c r="D463" s="125"/>
      <c r="E463" s="118"/>
      <c r="F463" s="131"/>
    </row>
    <row r="464" spans="1:6" s="132" customFormat="1" ht="12.75">
      <c r="A464" s="114"/>
      <c r="B464" s="115" t="s">
        <v>306</v>
      </c>
      <c r="C464" s="116"/>
      <c r="D464" s="125"/>
      <c r="E464" s="118"/>
      <c r="F464" s="131"/>
    </row>
    <row r="465" spans="1:6" s="132" customFormat="1" ht="12.75">
      <c r="A465" s="114"/>
      <c r="B465" s="115"/>
      <c r="C465" s="116"/>
      <c r="D465" s="125"/>
      <c r="E465" s="118"/>
      <c r="F465" s="131"/>
    </row>
    <row r="466" spans="1:6" s="132" customFormat="1" ht="12.75">
      <c r="A466" s="114"/>
      <c r="B466" s="115" t="s">
        <v>307</v>
      </c>
      <c r="C466" s="116"/>
      <c r="D466" s="125"/>
      <c r="E466" s="118"/>
      <c r="F466" s="131"/>
    </row>
    <row r="467" spans="1:6" s="132" customFormat="1" ht="12.75">
      <c r="A467" s="114"/>
      <c r="B467" s="115" t="s">
        <v>308</v>
      </c>
      <c r="C467" s="116"/>
      <c r="D467" s="125"/>
      <c r="E467" s="118"/>
      <c r="F467" s="131"/>
    </row>
    <row r="468" spans="1:6" s="132" customFormat="1" ht="12.75">
      <c r="A468" s="114"/>
      <c r="B468" s="115" t="s">
        <v>309</v>
      </c>
      <c r="C468" s="116"/>
      <c r="D468" s="125"/>
      <c r="E468" s="118"/>
      <c r="F468" s="131"/>
    </row>
    <row r="469" spans="1:6" s="132" customFormat="1" ht="12.75">
      <c r="A469" s="114"/>
      <c r="B469" s="115" t="s">
        <v>310</v>
      </c>
      <c r="C469" s="116"/>
      <c r="D469" s="125"/>
      <c r="E469" s="118"/>
      <c r="F469" s="131"/>
    </row>
    <row r="470" spans="1:6" s="132" customFormat="1" ht="12.75">
      <c r="A470" s="114"/>
      <c r="B470" s="115" t="s">
        <v>311</v>
      </c>
      <c r="C470" s="116"/>
      <c r="D470" s="125"/>
      <c r="E470" s="118"/>
      <c r="F470" s="131"/>
    </row>
    <row r="471" spans="1:6" s="132" customFormat="1" ht="12.75">
      <c r="A471" s="114"/>
      <c r="B471" s="115" t="s">
        <v>312</v>
      </c>
      <c r="C471" s="116"/>
      <c r="D471" s="125"/>
      <c r="E471" s="118"/>
      <c r="F471" s="131"/>
    </row>
    <row r="472" spans="1:6" s="132" customFormat="1" ht="12.75">
      <c r="A472" s="114"/>
      <c r="B472" s="115" t="s">
        <v>313</v>
      </c>
      <c r="C472" s="116"/>
      <c r="D472" s="125"/>
      <c r="E472" s="118"/>
      <c r="F472" s="131"/>
    </row>
    <row r="473" spans="1:6" s="132" customFormat="1" ht="12.75">
      <c r="A473" s="114"/>
      <c r="B473" s="115" t="s">
        <v>314</v>
      </c>
      <c r="C473" s="116"/>
      <c r="D473" s="125"/>
      <c r="E473" s="118"/>
      <c r="F473" s="131"/>
    </row>
    <row r="474" spans="1:6" s="132" customFormat="1" ht="12.75">
      <c r="A474" s="114"/>
      <c r="B474" s="115" t="s">
        <v>315</v>
      </c>
      <c r="C474" s="116"/>
      <c r="D474" s="125"/>
      <c r="E474" s="118"/>
      <c r="F474" s="131"/>
    </row>
    <row r="475" spans="1:6" s="132" customFormat="1" ht="12.75">
      <c r="A475" s="114"/>
      <c r="B475" s="115" t="s">
        <v>316</v>
      </c>
      <c r="C475" s="116"/>
      <c r="D475" s="125"/>
      <c r="E475" s="118"/>
      <c r="F475" s="131"/>
    </row>
    <row r="476" spans="1:6" s="132" customFormat="1" ht="24.75">
      <c r="A476" s="114"/>
      <c r="B476" s="115" t="s">
        <v>317</v>
      </c>
      <c r="C476" s="116"/>
      <c r="D476" s="125"/>
      <c r="E476" s="118"/>
      <c r="F476" s="131"/>
    </row>
    <row r="477" spans="1:6" s="132" customFormat="1" ht="12.75">
      <c r="A477" s="114"/>
      <c r="B477" s="115" t="s">
        <v>318</v>
      </c>
      <c r="C477" s="116"/>
      <c r="D477" s="125"/>
      <c r="E477" s="118"/>
      <c r="F477" s="131"/>
    </row>
    <row r="478" spans="1:6" s="132" customFormat="1" ht="24.75">
      <c r="A478" s="114"/>
      <c r="B478" s="115" t="s">
        <v>319</v>
      </c>
      <c r="C478" s="116"/>
      <c r="D478" s="125"/>
      <c r="E478" s="118"/>
      <c r="F478" s="131"/>
    </row>
    <row r="479" spans="1:6" s="132" customFormat="1" ht="12.75">
      <c r="A479" s="114"/>
      <c r="B479" s="115"/>
      <c r="C479" s="116"/>
      <c r="D479" s="125"/>
      <c r="E479" s="118"/>
      <c r="F479" s="131"/>
    </row>
    <row r="480" spans="1:6" s="132" customFormat="1" ht="12.75">
      <c r="A480" s="114"/>
      <c r="B480" s="115" t="s">
        <v>320</v>
      </c>
      <c r="C480" s="116"/>
      <c r="D480" s="125"/>
      <c r="E480" s="118"/>
      <c r="F480" s="131"/>
    </row>
    <row r="481" spans="1:6" s="132" customFormat="1" ht="24.75">
      <c r="A481" s="114"/>
      <c r="B481" s="115" t="s">
        <v>321</v>
      </c>
      <c r="C481" s="116"/>
      <c r="D481" s="125"/>
      <c r="E481" s="118"/>
      <c r="F481" s="131"/>
    </row>
    <row r="482" spans="1:6" s="132" customFormat="1" ht="24.75">
      <c r="A482" s="114"/>
      <c r="B482" s="115" t="s">
        <v>322</v>
      </c>
      <c r="C482" s="116"/>
      <c r="D482" s="125"/>
      <c r="E482" s="118"/>
      <c r="F482" s="131"/>
    </row>
    <row r="483" spans="1:6" s="132" customFormat="1" ht="12.75">
      <c r="A483" s="114"/>
      <c r="B483" s="115"/>
      <c r="C483" s="116"/>
      <c r="D483" s="125"/>
      <c r="E483" s="118"/>
      <c r="F483" s="131"/>
    </row>
    <row r="484" spans="1:6" s="132" customFormat="1" ht="24.75">
      <c r="A484" s="114"/>
      <c r="B484" s="115" t="s">
        <v>323</v>
      </c>
      <c r="C484" s="116"/>
      <c r="D484" s="125"/>
      <c r="E484" s="118"/>
      <c r="F484" s="131"/>
    </row>
    <row r="485" spans="1:6" s="132" customFormat="1" ht="24.75">
      <c r="A485" s="114"/>
      <c r="B485" s="115" t="s">
        <v>324</v>
      </c>
      <c r="C485" s="116"/>
      <c r="D485" s="125"/>
      <c r="E485" s="118"/>
      <c r="F485" s="131"/>
    </row>
    <row r="486" spans="1:6" s="132" customFormat="1" ht="12.75">
      <c r="A486" s="114"/>
      <c r="B486" s="115" t="s">
        <v>325</v>
      </c>
      <c r="C486" s="116"/>
      <c r="D486" s="125"/>
      <c r="E486" s="118"/>
      <c r="F486" s="131"/>
    </row>
    <row r="487" spans="1:6" s="132" customFormat="1" ht="37.5">
      <c r="A487" s="114"/>
      <c r="B487" s="115" t="s">
        <v>326</v>
      </c>
      <c r="C487" s="116"/>
      <c r="D487" s="125"/>
      <c r="E487" s="118"/>
      <c r="F487" s="131"/>
    </row>
    <row r="488" spans="1:6" s="132" customFormat="1" ht="24.75">
      <c r="A488" s="114"/>
      <c r="B488" s="115" t="s">
        <v>327</v>
      </c>
      <c r="C488" s="116"/>
      <c r="D488" s="125"/>
      <c r="E488" s="118"/>
      <c r="F488" s="131"/>
    </row>
    <row r="489" spans="1:6" s="132" customFormat="1" ht="12.75">
      <c r="A489" s="114"/>
      <c r="B489" s="115" t="s">
        <v>328</v>
      </c>
      <c r="C489" s="116"/>
      <c r="D489" s="125"/>
      <c r="E489" s="118"/>
      <c r="F489" s="131"/>
    </row>
    <row r="490" spans="1:6" s="132" customFormat="1" ht="12.75">
      <c r="A490" s="114"/>
      <c r="B490" s="115" t="s">
        <v>329</v>
      </c>
      <c r="C490" s="116"/>
      <c r="D490" s="125"/>
      <c r="E490" s="118"/>
      <c r="F490" s="131"/>
    </row>
    <row r="491" spans="1:6" s="132" customFormat="1" ht="12.75">
      <c r="A491" s="114"/>
      <c r="B491" s="115" t="s">
        <v>330</v>
      </c>
      <c r="C491" s="116"/>
      <c r="D491" s="125"/>
      <c r="E491" s="118"/>
      <c r="F491" s="131"/>
    </row>
    <row r="492" spans="1:6" s="132" customFormat="1" ht="12.75">
      <c r="A492" s="114"/>
      <c r="B492" s="115" t="s">
        <v>331</v>
      </c>
      <c r="C492" s="116"/>
      <c r="D492" s="125"/>
      <c r="E492" s="118"/>
      <c r="F492" s="131"/>
    </row>
    <row r="493" spans="1:6" s="132" customFormat="1" ht="12.75">
      <c r="A493" s="114"/>
      <c r="B493" s="115" t="s">
        <v>332</v>
      </c>
      <c r="C493" s="116"/>
      <c r="D493" s="125"/>
      <c r="E493" s="118"/>
      <c r="F493" s="131"/>
    </row>
    <row r="494" spans="1:6" s="132" customFormat="1" ht="12.75">
      <c r="A494" s="114"/>
      <c r="B494" s="115" t="s">
        <v>333</v>
      </c>
      <c r="C494" s="116"/>
      <c r="D494" s="125"/>
      <c r="E494" s="118"/>
      <c r="F494" s="131"/>
    </row>
    <row r="495" spans="1:6" s="132" customFormat="1" ht="24.75">
      <c r="A495" s="114"/>
      <c r="B495" s="115" t="s">
        <v>334</v>
      </c>
      <c r="C495" s="116"/>
      <c r="D495" s="125"/>
      <c r="E495" s="118"/>
      <c r="F495" s="131"/>
    </row>
    <row r="496" spans="1:6" s="132" customFormat="1" ht="12.75">
      <c r="A496" s="114"/>
      <c r="B496" s="115" t="s">
        <v>335</v>
      </c>
      <c r="C496" s="116"/>
      <c r="D496" s="125"/>
      <c r="E496" s="118"/>
      <c r="F496" s="131"/>
    </row>
    <row r="497" spans="1:6" s="132" customFormat="1" ht="12.75">
      <c r="A497" s="114"/>
      <c r="B497" s="115" t="s">
        <v>336</v>
      </c>
      <c r="C497" s="116"/>
      <c r="D497" s="125"/>
      <c r="E497" s="118"/>
      <c r="F497" s="131"/>
    </row>
    <row r="498" spans="1:6" s="132" customFormat="1" ht="12.75">
      <c r="A498" s="114"/>
      <c r="B498" s="115" t="s">
        <v>337</v>
      </c>
      <c r="C498" s="116"/>
      <c r="D498" s="125"/>
      <c r="E498" s="118"/>
      <c r="F498" s="131"/>
    </row>
    <row r="499" spans="1:6" s="132" customFormat="1" ht="12.75">
      <c r="A499" s="114"/>
      <c r="B499" s="115"/>
      <c r="C499" s="116"/>
      <c r="D499" s="125"/>
      <c r="E499" s="118"/>
      <c r="F499" s="131"/>
    </row>
    <row r="500" spans="1:6" s="132" customFormat="1" ht="12.75">
      <c r="A500" s="114"/>
      <c r="B500" s="115" t="s">
        <v>338</v>
      </c>
      <c r="C500" s="116" t="s">
        <v>339</v>
      </c>
      <c r="D500" s="125">
        <v>1</v>
      </c>
      <c r="E500" s="118"/>
      <c r="F500" s="118"/>
    </row>
    <row r="501" spans="1:6" s="132" customFormat="1" ht="12.75">
      <c r="A501" s="114"/>
      <c r="B501" s="115"/>
      <c r="C501" s="116"/>
      <c r="D501" s="125"/>
      <c r="E501" s="118"/>
      <c r="F501" s="131"/>
    </row>
    <row r="502" spans="1:6" s="132" customFormat="1" ht="12.75">
      <c r="A502" s="114">
        <v>2</v>
      </c>
      <c r="B502" s="115" t="s">
        <v>340</v>
      </c>
      <c r="C502" s="116"/>
      <c r="D502" s="125"/>
      <c r="E502" s="118"/>
      <c r="F502" s="131"/>
    </row>
    <row r="503" spans="1:6" s="132" customFormat="1" ht="12.75">
      <c r="A503" s="114"/>
      <c r="B503" s="115"/>
      <c r="C503" s="116"/>
      <c r="D503" s="125"/>
      <c r="E503" s="118"/>
      <c r="F503" s="131"/>
    </row>
    <row r="504" spans="1:6" s="132" customFormat="1" ht="12.75">
      <c r="A504" s="114"/>
      <c r="B504" s="115" t="s">
        <v>341</v>
      </c>
      <c r="C504" s="116"/>
      <c r="D504" s="125"/>
      <c r="E504" s="118"/>
      <c r="F504" s="131"/>
    </row>
    <row r="505" spans="1:6" s="132" customFormat="1" ht="12.75">
      <c r="A505" s="114">
        <v>1</v>
      </c>
      <c r="B505" s="115" t="s">
        <v>342</v>
      </c>
      <c r="C505" s="116"/>
      <c r="D505" s="125"/>
      <c r="E505" s="118"/>
      <c r="F505" s="131"/>
    </row>
    <row r="506" spans="1:6" s="132" customFormat="1" ht="12.75">
      <c r="A506" s="114">
        <v>2</v>
      </c>
      <c r="B506" s="115" t="s">
        <v>343</v>
      </c>
      <c r="C506" s="116"/>
      <c r="D506" s="125"/>
      <c r="E506" s="118"/>
      <c r="F506" s="131"/>
    </row>
    <row r="507" spans="1:6" s="132" customFormat="1" ht="24.75">
      <c r="A507" s="114">
        <v>3</v>
      </c>
      <c r="B507" s="115" t="s">
        <v>344</v>
      </c>
      <c r="C507" s="116"/>
      <c r="D507" s="125"/>
      <c r="E507" s="118"/>
      <c r="F507" s="131"/>
    </row>
    <row r="508" spans="1:6" s="132" customFormat="1" ht="12.75">
      <c r="A508" s="114">
        <v>4</v>
      </c>
      <c r="B508" s="115" t="s">
        <v>345</v>
      </c>
      <c r="C508" s="116"/>
      <c r="D508" s="125"/>
      <c r="E508" s="118"/>
      <c r="F508" s="131"/>
    </row>
    <row r="509" spans="1:6" s="132" customFormat="1" ht="12.75">
      <c r="A509" s="114">
        <v>5</v>
      </c>
      <c r="B509" s="115" t="s">
        <v>346</v>
      </c>
      <c r="C509" s="116"/>
      <c r="D509" s="125"/>
      <c r="E509" s="118"/>
      <c r="F509" s="131"/>
    </row>
    <row r="510" spans="1:6" s="132" customFormat="1" ht="12.75">
      <c r="A510" s="114">
        <v>6</v>
      </c>
      <c r="B510" s="115" t="s">
        <v>347</v>
      </c>
      <c r="C510" s="116"/>
      <c r="D510" s="125"/>
      <c r="E510" s="118"/>
      <c r="F510" s="131"/>
    </row>
    <row r="511" spans="1:6" s="132" customFormat="1" ht="24.75">
      <c r="A511" s="114">
        <v>7</v>
      </c>
      <c r="B511" s="115" t="s">
        <v>348</v>
      </c>
      <c r="C511" s="116"/>
      <c r="D511" s="125"/>
      <c r="E511" s="118"/>
      <c r="F511" s="131"/>
    </row>
    <row r="512" spans="1:6" s="132" customFormat="1" ht="12.75">
      <c r="A512" s="114">
        <v>8</v>
      </c>
      <c r="B512" s="115" t="s">
        <v>349</v>
      </c>
      <c r="C512" s="116"/>
      <c r="D512" s="125"/>
      <c r="E512" s="118"/>
      <c r="F512" s="131"/>
    </row>
    <row r="513" spans="1:6" s="132" customFormat="1" ht="12.75">
      <c r="A513" s="114">
        <v>9</v>
      </c>
      <c r="B513" s="115" t="s">
        <v>350</v>
      </c>
      <c r="C513" s="116"/>
      <c r="D513" s="125"/>
      <c r="E513" s="118"/>
      <c r="F513" s="131"/>
    </row>
    <row r="514" spans="1:6" s="132" customFormat="1" ht="12.75">
      <c r="A514" s="114">
        <v>10</v>
      </c>
      <c r="B514" s="115" t="s">
        <v>351</v>
      </c>
      <c r="C514" s="116"/>
      <c r="D514" s="125"/>
      <c r="E514" s="118"/>
      <c r="F514" s="131"/>
    </row>
    <row r="515" spans="1:6" s="132" customFormat="1" ht="12.75">
      <c r="A515" s="114">
        <v>11</v>
      </c>
      <c r="B515" s="115" t="s">
        <v>352</v>
      </c>
      <c r="C515" s="116"/>
      <c r="D515" s="125"/>
      <c r="E515" s="118"/>
      <c r="F515" s="131"/>
    </row>
    <row r="516" spans="1:6" s="132" customFormat="1" ht="12.75">
      <c r="A516" s="114">
        <v>12</v>
      </c>
      <c r="B516" s="115" t="s">
        <v>353</v>
      </c>
      <c r="C516" s="116"/>
      <c r="D516" s="125"/>
      <c r="E516" s="118"/>
      <c r="F516" s="131"/>
    </row>
    <row r="517" spans="1:6" s="132" customFormat="1" ht="12.75">
      <c r="A517" s="114">
        <v>12.1</v>
      </c>
      <c r="B517" s="115" t="s">
        <v>354</v>
      </c>
      <c r="C517" s="116"/>
      <c r="D517" s="125"/>
      <c r="E517" s="118"/>
      <c r="F517" s="131"/>
    </row>
    <row r="518" spans="1:6" s="132" customFormat="1" ht="12.75">
      <c r="A518" s="114"/>
      <c r="B518" s="115" t="s">
        <v>355</v>
      </c>
      <c r="C518" s="116"/>
      <c r="D518" s="125"/>
      <c r="E518" s="118"/>
      <c r="F518" s="131"/>
    </row>
    <row r="519" spans="1:6" s="132" customFormat="1" ht="12.75">
      <c r="A519" s="114"/>
      <c r="B519" s="115" t="s">
        <v>356</v>
      </c>
      <c r="C519" s="116"/>
      <c r="D519" s="125"/>
      <c r="E519" s="118"/>
      <c r="F519" s="131"/>
    </row>
    <row r="520" spans="1:6" s="132" customFormat="1" ht="12.75">
      <c r="A520" s="114"/>
      <c r="B520" s="115" t="s">
        <v>357</v>
      </c>
      <c r="C520" s="116"/>
      <c r="D520" s="125"/>
      <c r="E520" s="118"/>
      <c r="F520" s="131"/>
    </row>
    <row r="521" spans="1:6" s="132" customFormat="1" ht="12.75">
      <c r="A521" s="114"/>
      <c r="B521" s="115" t="s">
        <v>358</v>
      </c>
      <c r="C521" s="116"/>
      <c r="D521" s="125"/>
      <c r="E521" s="118"/>
      <c r="F521" s="131"/>
    </row>
    <row r="522" spans="1:6" s="132" customFormat="1" ht="12.75">
      <c r="A522" s="114"/>
      <c r="B522" s="115" t="s">
        <v>359</v>
      </c>
      <c r="C522" s="116"/>
      <c r="D522" s="125"/>
      <c r="E522" s="118"/>
      <c r="F522" s="131"/>
    </row>
    <row r="523" spans="1:6" s="132" customFormat="1" ht="12.75">
      <c r="A523" s="114"/>
      <c r="B523" s="115" t="s">
        <v>360</v>
      </c>
      <c r="C523" s="116"/>
      <c r="D523" s="125"/>
      <c r="E523" s="118"/>
      <c r="F523" s="131"/>
    </row>
    <row r="524" spans="1:6" s="132" customFormat="1" ht="12.75">
      <c r="A524" s="114"/>
      <c r="B524" s="115" t="s">
        <v>361</v>
      </c>
      <c r="C524" s="116"/>
      <c r="D524" s="125"/>
      <c r="E524" s="118"/>
      <c r="F524" s="131"/>
    </row>
    <row r="525" spans="1:6" s="132" customFormat="1" ht="12.75">
      <c r="A525" s="114"/>
      <c r="B525" s="115" t="s">
        <v>362</v>
      </c>
      <c r="C525" s="116"/>
      <c r="D525" s="125"/>
      <c r="E525" s="118"/>
      <c r="F525" s="131"/>
    </row>
    <row r="526" spans="1:6" s="132" customFormat="1" ht="12.75">
      <c r="A526" s="114"/>
      <c r="B526" s="115" t="s">
        <v>363</v>
      </c>
      <c r="C526" s="116"/>
      <c r="D526" s="125"/>
      <c r="E526" s="118"/>
      <c r="F526" s="131"/>
    </row>
    <row r="527" spans="1:6" s="132" customFormat="1" ht="12.75">
      <c r="A527" s="114"/>
      <c r="B527" s="115" t="s">
        <v>359</v>
      </c>
      <c r="C527" s="116"/>
      <c r="D527" s="125"/>
      <c r="E527" s="118"/>
      <c r="F527" s="131"/>
    </row>
    <row r="528" spans="1:6" s="132" customFormat="1" ht="12.75">
      <c r="A528" s="114">
        <v>12.2</v>
      </c>
      <c r="B528" s="115" t="s">
        <v>364</v>
      </c>
      <c r="C528" s="116"/>
      <c r="D528" s="125"/>
      <c r="E528" s="118"/>
      <c r="F528" s="131"/>
    </row>
    <row r="529" spans="1:6" s="132" customFormat="1" ht="12.75">
      <c r="A529" s="114"/>
      <c r="B529" s="115" t="s">
        <v>365</v>
      </c>
      <c r="C529" s="116"/>
      <c r="D529" s="125"/>
      <c r="E529" s="118"/>
      <c r="F529" s="131"/>
    </row>
    <row r="530" spans="1:6" s="132" customFormat="1" ht="12.75">
      <c r="A530" s="114"/>
      <c r="B530" s="115" t="s">
        <v>366</v>
      </c>
      <c r="C530" s="116"/>
      <c r="D530" s="125"/>
      <c r="E530" s="118"/>
      <c r="F530" s="131"/>
    </row>
    <row r="531" spans="1:6" s="132" customFormat="1" ht="12.75">
      <c r="A531" s="114"/>
      <c r="B531" s="115"/>
      <c r="C531" s="116"/>
      <c r="D531" s="125"/>
      <c r="E531" s="118"/>
      <c r="F531" s="131"/>
    </row>
    <row r="532" spans="1:6" s="132" customFormat="1" ht="24.75">
      <c r="A532" s="114" t="s">
        <v>367</v>
      </c>
      <c r="B532" s="115" t="s">
        <v>368</v>
      </c>
      <c r="C532" s="116"/>
      <c r="D532" s="125"/>
      <c r="E532" s="118"/>
      <c r="F532" s="131"/>
    </row>
    <row r="533" spans="1:6" s="132" customFormat="1" ht="37.5">
      <c r="A533" s="114"/>
      <c r="B533" s="115" t="s">
        <v>369</v>
      </c>
      <c r="C533" s="116"/>
      <c r="D533" s="125"/>
      <c r="E533" s="118"/>
      <c r="F533" s="131"/>
    </row>
    <row r="534" spans="1:6" s="132" customFormat="1" ht="12.75">
      <c r="A534" s="114"/>
      <c r="B534" s="115"/>
      <c r="C534" s="116"/>
      <c r="D534" s="125"/>
      <c r="E534" s="118"/>
      <c r="F534" s="131"/>
    </row>
    <row r="535" spans="1:6" s="132" customFormat="1" ht="24.75">
      <c r="A535" s="114"/>
      <c r="B535" s="115" t="s">
        <v>370</v>
      </c>
      <c r="C535" s="116"/>
      <c r="D535" s="125"/>
      <c r="E535" s="118"/>
      <c r="F535" s="131"/>
    </row>
    <row r="536" spans="1:6" s="132" customFormat="1" ht="12.75">
      <c r="A536" s="114" t="s">
        <v>371</v>
      </c>
      <c r="B536" s="115" t="s">
        <v>372</v>
      </c>
      <c r="C536" s="116" t="s">
        <v>12</v>
      </c>
      <c r="D536" s="125">
        <v>30</v>
      </c>
      <c r="E536" s="118"/>
      <c r="F536" s="118"/>
    </row>
    <row r="537" spans="1:6" s="132" customFormat="1" ht="12.75">
      <c r="A537" s="114" t="s">
        <v>373</v>
      </c>
      <c r="B537" s="115" t="s">
        <v>374</v>
      </c>
      <c r="C537" s="116" t="s">
        <v>12</v>
      </c>
      <c r="D537" s="125">
        <v>15</v>
      </c>
      <c r="E537" s="118"/>
      <c r="F537" s="118"/>
    </row>
    <row r="538" spans="1:6" s="132" customFormat="1" ht="12.75">
      <c r="A538" s="114"/>
      <c r="B538" s="115"/>
      <c r="C538" s="116"/>
      <c r="D538" s="125"/>
      <c r="E538" s="118"/>
      <c r="F538" s="131"/>
    </row>
    <row r="539" spans="1:6" s="132" customFormat="1" ht="24.75">
      <c r="A539" s="114" t="s">
        <v>375</v>
      </c>
      <c r="B539" s="115" t="s">
        <v>376</v>
      </c>
      <c r="C539" s="116"/>
      <c r="D539" s="125"/>
      <c r="E539" s="118"/>
      <c r="F539" s="131"/>
    </row>
    <row r="540" spans="1:6" s="132" customFormat="1" ht="84" customHeight="1">
      <c r="A540" s="114"/>
      <c r="B540" s="115" t="s">
        <v>377</v>
      </c>
      <c r="C540" s="116"/>
      <c r="D540" s="125"/>
      <c r="E540" s="118"/>
      <c r="F540" s="131"/>
    </row>
    <row r="541" spans="1:6" s="132" customFormat="1" ht="12.75">
      <c r="A541" s="114"/>
      <c r="B541" s="115"/>
      <c r="C541" s="116"/>
      <c r="D541" s="125"/>
      <c r="E541" s="118"/>
      <c r="F541" s="131"/>
    </row>
    <row r="542" spans="1:6" s="132" customFormat="1" ht="12.75">
      <c r="A542" s="114"/>
      <c r="B542" s="115" t="s">
        <v>378</v>
      </c>
      <c r="C542" s="116"/>
      <c r="D542" s="125"/>
      <c r="E542" s="118"/>
      <c r="F542" s="131"/>
    </row>
    <row r="543" spans="1:6" s="132" customFormat="1" ht="12.75">
      <c r="A543" s="114" t="s">
        <v>371</v>
      </c>
      <c r="B543" s="115" t="s">
        <v>372</v>
      </c>
      <c r="C543" s="116" t="s">
        <v>12</v>
      </c>
      <c r="D543" s="125">
        <v>30</v>
      </c>
      <c r="E543" s="118"/>
      <c r="F543" s="118"/>
    </row>
    <row r="544" spans="1:6" s="132" customFormat="1" ht="12.75">
      <c r="A544" s="114" t="s">
        <v>373</v>
      </c>
      <c r="B544" s="115" t="s">
        <v>374</v>
      </c>
      <c r="C544" s="116" t="s">
        <v>12</v>
      </c>
      <c r="D544" s="125">
        <v>15</v>
      </c>
      <c r="E544" s="118"/>
      <c r="F544" s="118"/>
    </row>
    <row r="545" spans="1:6" s="132" customFormat="1" ht="12.75">
      <c r="A545" s="114"/>
      <c r="B545" s="115"/>
      <c r="C545" s="116"/>
      <c r="D545" s="125"/>
      <c r="E545" s="118"/>
      <c r="F545" s="131"/>
    </row>
    <row r="546" spans="1:6" s="132" customFormat="1" ht="12.75">
      <c r="A546" s="114" t="s">
        <v>379</v>
      </c>
      <c r="B546" s="115" t="s">
        <v>380</v>
      </c>
      <c r="C546" s="116"/>
      <c r="D546" s="125"/>
      <c r="E546" s="118"/>
      <c r="F546" s="131"/>
    </row>
    <row r="547" spans="1:6" s="132" customFormat="1" ht="54" customHeight="1">
      <c r="A547" s="114"/>
      <c r="B547" s="115" t="s">
        <v>381</v>
      </c>
      <c r="C547" s="116"/>
      <c r="D547" s="125"/>
      <c r="E547" s="118"/>
      <c r="F547" s="131"/>
    </row>
    <row r="548" spans="1:6" s="132" customFormat="1" ht="12.75">
      <c r="A548" s="114"/>
      <c r="B548" s="115" t="s">
        <v>378</v>
      </c>
      <c r="C548" s="116"/>
      <c r="D548" s="125"/>
      <c r="E548" s="118"/>
      <c r="F548" s="131"/>
    </row>
    <row r="549" spans="1:6" s="132" customFormat="1" ht="12.75">
      <c r="A549" s="114" t="s">
        <v>371</v>
      </c>
      <c r="B549" s="115" t="s">
        <v>372</v>
      </c>
      <c r="C549" s="116" t="s">
        <v>339</v>
      </c>
      <c r="D549" s="125">
        <v>4</v>
      </c>
      <c r="E549" s="118"/>
      <c r="F549" s="118"/>
    </row>
    <row r="550" spans="1:6" s="132" customFormat="1" ht="12.75">
      <c r="A550" s="114" t="s">
        <v>373</v>
      </c>
      <c r="B550" s="115" t="s">
        <v>374</v>
      </c>
      <c r="C550" s="116" t="s">
        <v>339</v>
      </c>
      <c r="D550" s="125">
        <v>2</v>
      </c>
      <c r="E550" s="118"/>
      <c r="F550" s="118"/>
    </row>
    <row r="551" spans="1:6" s="132" customFormat="1" ht="12.75">
      <c r="A551" s="114"/>
      <c r="B551" s="115"/>
      <c r="C551" s="116"/>
      <c r="D551" s="125"/>
      <c r="E551" s="118"/>
      <c r="F551" s="131"/>
    </row>
    <row r="552" spans="1:6" s="132" customFormat="1" ht="33.75" customHeight="1">
      <c r="A552" s="114" t="s">
        <v>382</v>
      </c>
      <c r="B552" s="115" t="s">
        <v>383</v>
      </c>
      <c r="C552" s="116"/>
      <c r="D552" s="125"/>
      <c r="E552" s="118"/>
      <c r="F552" s="131"/>
    </row>
    <row r="553" spans="1:6" s="132" customFormat="1" ht="37.5">
      <c r="A553" s="114"/>
      <c r="B553" s="115" t="s">
        <v>384</v>
      </c>
      <c r="C553" s="116"/>
      <c r="D553" s="125"/>
      <c r="E553" s="118"/>
      <c r="F553" s="131"/>
    </row>
    <row r="554" spans="1:6" s="132" customFormat="1" ht="12.75">
      <c r="A554" s="114"/>
      <c r="B554" s="115" t="s">
        <v>385</v>
      </c>
      <c r="C554" s="116"/>
      <c r="D554" s="125"/>
      <c r="E554" s="118"/>
      <c r="F554" s="131"/>
    </row>
    <row r="555" spans="1:6" s="132" customFormat="1" ht="12.75">
      <c r="A555" s="114" t="s">
        <v>371</v>
      </c>
      <c r="B555" s="115" t="s">
        <v>386</v>
      </c>
      <c r="C555" s="116" t="s">
        <v>12</v>
      </c>
      <c r="D555" s="125">
        <v>30</v>
      </c>
      <c r="E555" s="118"/>
      <c r="F555" s="118"/>
    </row>
    <row r="556" spans="1:6" s="132" customFormat="1" ht="12.75">
      <c r="A556" s="114"/>
      <c r="B556" s="115"/>
      <c r="C556" s="116"/>
      <c r="D556" s="125"/>
      <c r="E556" s="118"/>
      <c r="F556" s="131"/>
    </row>
    <row r="557" spans="1:6" s="132" customFormat="1" ht="24.75">
      <c r="A557" s="114" t="s">
        <v>387</v>
      </c>
      <c r="B557" s="115" t="s">
        <v>388</v>
      </c>
      <c r="C557" s="116"/>
      <c r="D557" s="125"/>
      <c r="E557" s="118"/>
      <c r="F557" s="131"/>
    </row>
    <row r="558" spans="1:6" s="132" customFormat="1" ht="62.25">
      <c r="A558" s="114"/>
      <c r="B558" s="115" t="s">
        <v>389</v>
      </c>
      <c r="C558" s="116"/>
      <c r="D558" s="125"/>
      <c r="E558" s="118"/>
      <c r="F558" s="131"/>
    </row>
    <row r="559" spans="1:6" s="132" customFormat="1" ht="12.75">
      <c r="A559" s="114"/>
      <c r="B559" s="115" t="s">
        <v>378</v>
      </c>
      <c r="C559" s="116"/>
      <c r="D559" s="125"/>
      <c r="E559" s="118"/>
      <c r="F559" s="131"/>
    </row>
    <row r="560" spans="1:6" s="132" customFormat="1" ht="12.75">
      <c r="A560" s="114" t="s">
        <v>371</v>
      </c>
      <c r="B560" s="115" t="s">
        <v>386</v>
      </c>
      <c r="C560" s="116" t="s">
        <v>12</v>
      </c>
      <c r="D560" s="125">
        <v>30</v>
      </c>
      <c r="E560" s="118"/>
      <c r="F560" s="118"/>
    </row>
    <row r="561" spans="1:6" s="132" customFormat="1" ht="12.75">
      <c r="A561" s="114"/>
      <c r="B561" s="115"/>
      <c r="C561" s="116"/>
      <c r="D561" s="125"/>
      <c r="E561" s="118"/>
      <c r="F561" s="131"/>
    </row>
    <row r="562" spans="1:6" s="132" customFormat="1" ht="12.75">
      <c r="A562" s="114" t="s">
        <v>390</v>
      </c>
      <c r="B562" s="115" t="s">
        <v>380</v>
      </c>
      <c r="C562" s="116"/>
      <c r="D562" s="125"/>
      <c r="E562" s="118"/>
      <c r="F562" s="131"/>
    </row>
    <row r="563" spans="1:6" s="132" customFormat="1" ht="62.25">
      <c r="A563" s="114"/>
      <c r="B563" s="115" t="s">
        <v>391</v>
      </c>
      <c r="C563" s="116"/>
      <c r="D563" s="125"/>
      <c r="E563" s="118"/>
      <c r="F563" s="131"/>
    </row>
    <row r="564" spans="1:6" s="132" customFormat="1" ht="12.75">
      <c r="A564" s="114"/>
      <c r="B564" s="115" t="s">
        <v>378</v>
      </c>
      <c r="C564" s="116"/>
      <c r="D564" s="125"/>
      <c r="E564" s="118"/>
      <c r="F564" s="131"/>
    </row>
    <row r="565" spans="1:6" s="132" customFormat="1" ht="12.75">
      <c r="A565" s="114" t="s">
        <v>371</v>
      </c>
      <c r="B565" s="115" t="s">
        <v>386</v>
      </c>
      <c r="C565" s="116" t="s">
        <v>339</v>
      </c>
      <c r="D565" s="125">
        <v>4</v>
      </c>
      <c r="E565" s="118"/>
      <c r="F565" s="118"/>
    </row>
    <row r="566" spans="1:6" s="132" customFormat="1" ht="12.75">
      <c r="A566" s="114"/>
      <c r="B566" s="115"/>
      <c r="C566" s="116"/>
      <c r="D566" s="125"/>
      <c r="E566" s="118"/>
      <c r="F566" s="131"/>
    </row>
    <row r="567" spans="1:6" s="132" customFormat="1" ht="99.75">
      <c r="A567" s="121">
        <v>3</v>
      </c>
      <c r="B567" s="115" t="s">
        <v>392</v>
      </c>
      <c r="C567" s="116" t="s">
        <v>12</v>
      </c>
      <c r="D567" s="125">
        <v>35</v>
      </c>
      <c r="E567" s="118"/>
      <c r="F567" s="118"/>
    </row>
    <row r="568" spans="1:6" s="132" customFormat="1" ht="12.75">
      <c r="A568" s="114"/>
      <c r="B568" s="115"/>
      <c r="C568" s="116"/>
      <c r="D568" s="125"/>
      <c r="E568" s="118"/>
      <c r="F568" s="131"/>
    </row>
    <row r="569" spans="1:6" s="132" customFormat="1" ht="12.75">
      <c r="A569" s="121">
        <v>4</v>
      </c>
      <c r="B569" s="115" t="s">
        <v>393</v>
      </c>
      <c r="C569" s="116"/>
      <c r="D569" s="125"/>
      <c r="E569" s="118"/>
      <c r="F569" s="131"/>
    </row>
    <row r="570" spans="1:6" s="132" customFormat="1" ht="24.75">
      <c r="A570" s="114" t="s">
        <v>15</v>
      </c>
      <c r="B570" s="115" t="s">
        <v>394</v>
      </c>
      <c r="C570" s="116" t="s">
        <v>12</v>
      </c>
      <c r="D570" s="125">
        <v>35</v>
      </c>
      <c r="E570" s="118"/>
      <c r="F570" s="118"/>
    </row>
    <row r="571" spans="1:6" s="132" customFormat="1" ht="24.75">
      <c r="A571" s="114" t="s">
        <v>16</v>
      </c>
      <c r="B571" s="115" t="s">
        <v>395</v>
      </c>
      <c r="C571" s="116" t="s">
        <v>12</v>
      </c>
      <c r="D571" s="125">
        <v>100</v>
      </c>
      <c r="E571" s="118"/>
      <c r="F571" s="118"/>
    </row>
    <row r="572" spans="1:6" s="132" customFormat="1" ht="12.75">
      <c r="A572" s="114"/>
      <c r="B572" s="115"/>
      <c r="C572" s="116"/>
      <c r="D572" s="125"/>
      <c r="E572" s="118"/>
      <c r="F572" s="118"/>
    </row>
    <row r="573" spans="1:6" s="132" customFormat="1" ht="12.75">
      <c r="A573" s="114"/>
      <c r="B573" s="115"/>
      <c r="C573" s="116"/>
      <c r="D573" s="125"/>
      <c r="E573" s="118"/>
      <c r="F573" s="131"/>
    </row>
    <row r="574" spans="1:6" s="132" customFormat="1" ht="24.75">
      <c r="A574" s="121">
        <v>5</v>
      </c>
      <c r="B574" s="115" t="s">
        <v>396</v>
      </c>
      <c r="C574" s="116" t="s">
        <v>12</v>
      </c>
      <c r="D574" s="125">
        <v>35</v>
      </c>
      <c r="E574" s="118"/>
      <c r="F574" s="118"/>
    </row>
    <row r="575" spans="1:6" s="119" customFormat="1" ht="12">
      <c r="A575" s="116"/>
      <c r="B575" s="115"/>
      <c r="C575" s="116"/>
      <c r="D575" s="125"/>
      <c r="E575" s="118"/>
      <c r="F575" s="131"/>
    </row>
    <row r="576" spans="1:6" s="138" customFormat="1" ht="12.75">
      <c r="A576" s="133"/>
      <c r="B576" s="134" t="s">
        <v>11</v>
      </c>
      <c r="C576" s="133"/>
      <c r="D576" s="135"/>
      <c r="E576" s="136"/>
      <c r="F576" s="137"/>
    </row>
    <row r="577" spans="1:6" ht="12">
      <c r="A577" s="207"/>
      <c r="B577" s="204"/>
      <c r="C577" s="203"/>
      <c r="D577" s="209"/>
      <c r="E577" s="203"/>
      <c r="F577" s="209"/>
    </row>
    <row r="578" spans="1:6" s="119" customFormat="1" ht="25.5">
      <c r="A578" s="234">
        <f>A340+1</f>
        <v>6</v>
      </c>
      <c r="B578" s="216" t="s">
        <v>397</v>
      </c>
      <c r="C578" s="183"/>
      <c r="D578" s="183"/>
      <c r="E578" s="148"/>
      <c r="F578" s="148"/>
    </row>
    <row r="579" spans="1:6" s="119" customFormat="1" ht="24.75">
      <c r="A579" s="114">
        <v>1</v>
      </c>
      <c r="B579" s="115" t="s">
        <v>398</v>
      </c>
      <c r="C579" s="116" t="s">
        <v>399</v>
      </c>
      <c r="D579" s="125">
        <v>1</v>
      </c>
      <c r="E579" s="118"/>
      <c r="F579" s="139"/>
    </row>
    <row r="580" spans="1:6" s="119" customFormat="1" ht="12">
      <c r="A580" s="114"/>
      <c r="B580" s="115"/>
      <c r="C580" s="116"/>
      <c r="D580" s="125"/>
      <c r="E580" s="118"/>
      <c r="F580" s="139"/>
    </row>
    <row r="581" spans="1:6" s="119" customFormat="1" ht="12.75">
      <c r="A581" s="133"/>
      <c r="B581" s="134" t="s">
        <v>11</v>
      </c>
      <c r="C581" s="133"/>
      <c r="D581" s="140"/>
      <c r="E581" s="141"/>
      <c r="F581" s="137"/>
    </row>
    <row r="582" spans="1:6" ht="12">
      <c r="A582" s="207"/>
      <c r="B582" s="204"/>
      <c r="C582" s="203"/>
      <c r="D582" s="209"/>
      <c r="E582" s="203"/>
      <c r="F582" s="209"/>
    </row>
  </sheetData>
  <sheetProtection/>
  <mergeCells count="6">
    <mergeCell ref="G9:J9"/>
    <mergeCell ref="G10:J10"/>
    <mergeCell ref="A2:F2"/>
    <mergeCell ref="A1:F1"/>
    <mergeCell ref="G72:J75"/>
    <mergeCell ref="G83:G85"/>
  </mergeCells>
  <printOptions horizontalCentered="1"/>
  <pageMargins left="0.1968503937007874" right="0.1968503937007874" top="0.7480314960629921" bottom="0.7480314960629921" header="0.31496062992125984" footer="0.31496062992125984"/>
  <pageSetup firstPageNumber="1" useFirstPageNumber="1" fitToHeight="0" horizontalDpi="600" verticalDpi="600" orientation="portrait" paperSize="9" scale="82" r:id="rId1"/>
  <headerFooter alignWithMargins="0">
    <oddHeader>&amp;L&amp;"-,Bold"SUNIL NAYYAR CONSULTING ENGINEERS LLP&amp;R&amp;"-,Bold"SQ-&amp;P</oddHeader>
    <oddFooter>&amp;L&amp;"-,Bold"GALGOTIA UNIVERSITY-ADMIN BLOCK&amp;R&amp;"-,Bold"FIRE FIGHTING WORKS</oddFooter>
  </headerFooter>
  <rowBreaks count="1" manualBreakCount="1">
    <brk id="144" max="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 Jay</dc:creator>
  <cp:keywords/>
  <dc:description/>
  <cp:lastModifiedBy>Saxena, Apoorv @ Gurugram</cp:lastModifiedBy>
  <cp:lastPrinted>2023-08-23T11:37:09Z</cp:lastPrinted>
  <dcterms:created xsi:type="dcterms:W3CDTF">2006-02-08T04:38:46Z</dcterms:created>
  <dcterms:modified xsi:type="dcterms:W3CDTF">2024-02-03T10:39:45Z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