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840" windowWidth="19200" windowHeight="10760" tabRatio="865" activeTab="0"/>
  </bookViews>
  <sheets>
    <sheet name="Summ" sheetId="1" r:id="rId1"/>
    <sheet name="BOQ" sheetId="2" r:id="rId2"/>
    <sheet name="CA. AHU Valve" sheetId="3" state="hidden" r:id="rId3"/>
  </sheets>
  <externalReferences>
    <externalReference r:id="rId6"/>
    <externalReference r:id="rId7"/>
  </externalReferences>
  <definedNames>
    <definedName name="_xlfn.CONCAT" hidden="1">#NAME?</definedName>
    <definedName name="_xlfn.COUNTIFS" hidden="1">#NAME?</definedName>
    <definedName name="_xlfn.FORMULATEXT" hidden="1">#NAME?</definedName>
    <definedName name="_xlfn.IFERROR" hidden="1">#NAME?</definedName>
    <definedName name="_xlfn.SINGLE" hidden="1">#NAME?</definedName>
    <definedName name="_xlfn.SUMIFS" hidden="1">#NAME?</definedName>
    <definedName name="Excel_BuiltIn_Print_Area_1_1">#REF!</definedName>
    <definedName name="Excel_BuiltIn_Print_Area_2">#REF!</definedName>
    <definedName name="Excel_BuiltIn_Print_Area_21">"$#REF!.$A$1:$E$1458"</definedName>
    <definedName name="Excel_BuiltIn_Print_Titles_2">#REF!</definedName>
    <definedName name="_xlnm.Print_Area" localSheetId="1">#N/A</definedName>
    <definedName name="_xlnm.Print_Area" localSheetId="2">#N/A</definedName>
    <definedName name="_xlnm.Print_Area" localSheetId="0">#N/A</definedName>
  </definedNames>
  <calcPr fullCalcOnLoad="1"/>
</workbook>
</file>

<file path=xl/sharedStrings.xml><?xml version="1.0" encoding="utf-8"?>
<sst xmlns="http://schemas.openxmlformats.org/spreadsheetml/2006/main" count="3017" uniqueCount="1247">
  <si>
    <t>Description</t>
  </si>
  <si>
    <t>Qty.</t>
  </si>
  <si>
    <t>Rate</t>
  </si>
  <si>
    <t>Amount</t>
  </si>
  <si>
    <t>a.</t>
  </si>
  <si>
    <t>b.</t>
  </si>
  <si>
    <t>c.</t>
  </si>
  <si>
    <t>Sl.</t>
  </si>
  <si>
    <t>No.</t>
  </si>
  <si>
    <t>(Rs.)</t>
  </si>
  <si>
    <t>Note:</t>
  </si>
  <si>
    <t>Nos.</t>
  </si>
  <si>
    <t>a</t>
  </si>
  <si>
    <t>b</t>
  </si>
  <si>
    <t>c</t>
  </si>
  <si>
    <t>D.</t>
  </si>
  <si>
    <t>B.</t>
  </si>
  <si>
    <t>E.</t>
  </si>
  <si>
    <t>d.</t>
  </si>
  <si>
    <t>e.</t>
  </si>
  <si>
    <t>The AHU selection shall be :</t>
  </si>
  <si>
    <t>A.</t>
  </si>
  <si>
    <t>d</t>
  </si>
  <si>
    <t>Set</t>
  </si>
  <si>
    <t>F.</t>
  </si>
  <si>
    <t>e</t>
  </si>
  <si>
    <t xml:space="preserve">Nos. </t>
  </si>
  <si>
    <t>PIPING</t>
  </si>
  <si>
    <t>RM</t>
  </si>
  <si>
    <t>i.</t>
  </si>
  <si>
    <t>ii.</t>
  </si>
  <si>
    <t>iii.</t>
  </si>
  <si>
    <t>iv.</t>
  </si>
  <si>
    <t>80mm NB</t>
  </si>
  <si>
    <t>100mm NB</t>
  </si>
  <si>
    <t>150mm NB</t>
  </si>
  <si>
    <t>200mm NB</t>
  </si>
  <si>
    <t>v.</t>
  </si>
  <si>
    <t>25mm NB</t>
  </si>
  <si>
    <t>vi.</t>
  </si>
  <si>
    <t>vii.</t>
  </si>
  <si>
    <t>All motorized valves (butterfly, three / two way and ball valves) actuators shall be "BMS" compatible (should have potential free contacts).</t>
  </si>
  <si>
    <t>Vendor to employ "Class A" welder for pipe welding.Contractor should submit the certificate for the same.</t>
  </si>
  <si>
    <t>Nos</t>
  </si>
  <si>
    <t xml:space="preserve">300mm NB </t>
  </si>
  <si>
    <t xml:space="preserve">250mm NB </t>
  </si>
  <si>
    <t xml:space="preserve">200mm NB </t>
  </si>
  <si>
    <t xml:space="preserve">150mm NB </t>
  </si>
  <si>
    <t xml:space="preserve">125mm NB </t>
  </si>
  <si>
    <t xml:space="preserve">100mm NB </t>
  </si>
  <si>
    <t xml:space="preserve">80mm NB </t>
  </si>
  <si>
    <t xml:space="preserve">65mm NB </t>
  </si>
  <si>
    <t>Butterfly Valves</t>
  </si>
  <si>
    <t xml:space="preserve">300 mm NB </t>
  </si>
  <si>
    <t xml:space="preserve">250 mm NB </t>
  </si>
  <si>
    <t xml:space="preserve">200 mm NB </t>
  </si>
  <si>
    <t xml:space="preserve">450 mm NB </t>
  </si>
  <si>
    <t xml:space="preserve">350mm NB </t>
  </si>
  <si>
    <t>Y Strainers</t>
  </si>
  <si>
    <t>Miscellaneous</t>
  </si>
  <si>
    <t xml:space="preserve">32mm NB </t>
  </si>
  <si>
    <t xml:space="preserve">25mm NB </t>
  </si>
  <si>
    <t xml:space="preserve"> </t>
  </si>
  <si>
    <t>65mm NB</t>
  </si>
  <si>
    <t>50mm NB</t>
  </si>
  <si>
    <t>40mm NB</t>
  </si>
  <si>
    <t>32mm NB</t>
  </si>
  <si>
    <t>200mm dia</t>
  </si>
  <si>
    <t>Sqm</t>
  </si>
  <si>
    <t>300mm dia.(internal)</t>
  </si>
  <si>
    <t>250mm dia (internal)</t>
  </si>
  <si>
    <t>200mm dia (internal)</t>
  </si>
  <si>
    <t>150mm dia (internal)</t>
  </si>
  <si>
    <t>600x100mm</t>
  </si>
  <si>
    <t>Total Carried to Summary</t>
  </si>
  <si>
    <t>NOTE:</t>
  </si>
  <si>
    <t>Total carried to summary</t>
  </si>
  <si>
    <t>Sqm.</t>
  </si>
  <si>
    <t>AIR DISTRIBUTION</t>
  </si>
  <si>
    <t>viii.</t>
  </si>
  <si>
    <t>ix.</t>
  </si>
  <si>
    <t>x.</t>
  </si>
  <si>
    <t>C.</t>
  </si>
  <si>
    <t>xi.</t>
  </si>
  <si>
    <t>xii.</t>
  </si>
  <si>
    <t>xiii.</t>
  </si>
  <si>
    <t>xiv.</t>
  </si>
  <si>
    <t>CONDENSATE DRAIN PIPING</t>
  </si>
  <si>
    <t>2 way Modulating cum Automatic Balancing  Flow Control Valves for AHU'S (To be used in case of Variable Chilled Water pumping). (Two way cum automatic balancing valve in one body).</t>
  </si>
  <si>
    <t xml:space="preserve">50mm NB </t>
  </si>
  <si>
    <t xml:space="preserve">40mm NB </t>
  </si>
  <si>
    <t>Supply, Laying, Finishing &amp; Commissioning of Pipe &amp; Duct insulation &amp; accoustic lining as per specifications :</t>
  </si>
  <si>
    <t>With Nitrile Rubber</t>
  </si>
  <si>
    <t>32mm with 19mm thick</t>
  </si>
  <si>
    <t>300mm with 44mm thick</t>
  </si>
  <si>
    <t>250mm with 44mm thick</t>
  </si>
  <si>
    <t>200mm with 44mm thick</t>
  </si>
  <si>
    <t>150mm with 38mm thick</t>
  </si>
  <si>
    <t>125mm with 38mm thick</t>
  </si>
  <si>
    <t>100mm with 38mm thick</t>
  </si>
  <si>
    <t>80mm with 38mm thick</t>
  </si>
  <si>
    <t>65mm with 38mm thick</t>
  </si>
  <si>
    <t>50mm with 38mm thick</t>
  </si>
  <si>
    <t>40mm with 32mm thick</t>
  </si>
  <si>
    <t>32mm with 32mm thick</t>
  </si>
  <si>
    <t>25mm with 32mm thick</t>
  </si>
  <si>
    <t>DUCT THERMAL INSULATION</t>
  </si>
  <si>
    <t>DUCT ACCOUSTIC LINING</t>
  </si>
  <si>
    <t>The Ventilation Unit Selection Shall be:</t>
  </si>
  <si>
    <t>iv</t>
  </si>
  <si>
    <t>FLEXIBLE INSULATED DUCTING - CIRCULAR</t>
  </si>
  <si>
    <t>Fan &amp; motors shall be mounted on a common base frame with motor sliding rails &amp; complete base frame mounted on the Ventilation Unit casing with vibration isolation spring isolators.</t>
  </si>
  <si>
    <t>Chilled Water Piping</t>
  </si>
  <si>
    <t>Drain Piping</t>
  </si>
  <si>
    <t>Fitting shall be insulated and finished with the same thickness as of the corresponding pipe dia.</t>
  </si>
  <si>
    <t>25mm with 13mm thick</t>
  </si>
  <si>
    <t>40mm with 19mm thick</t>
  </si>
  <si>
    <t>Total Carried over to Summary</t>
  </si>
  <si>
    <t xml:space="preserve">FITTINGS </t>
  </si>
  <si>
    <t xml:space="preserve">The FCU motor shall be three speed type &amp; shall be suitable for single phase, 220±6% volts, 50Hz electrical supply. </t>
  </si>
  <si>
    <t>INLINE FANS</t>
  </si>
  <si>
    <t>The necessary supporting mechanism with GI suspension rods, GI channel, dash fastners &amp; vibration isolators to be included. The FCU capacities shall be :</t>
  </si>
  <si>
    <t>SCHEDULE OF QUANTITIES</t>
  </si>
  <si>
    <t>EQUIPMENTS</t>
  </si>
  <si>
    <t>These preambles apply to all the sections of schedule of quantities and tendered rates shall take into account all these provisions in other parts of the tendered documents:</t>
  </si>
  <si>
    <t>The Quantities in this schedule are provisional. The Contractor will be paid for the actual quantity of work executed at site at the rates quoted in the tender and finally accepted in writing by the client. The Owner reserves the right to increase or decrease any of the quantities or to totally omit any item or work and any claims by the Contractor in these accounts will not be entertained.</t>
  </si>
  <si>
    <t>The contractor shall visit the site and shall satisfy himself as to conditions under which the wrok is to be performed.  No extra claim as a consequence of ignorance or on grounds of insufficient description will be allowed at a later date.</t>
  </si>
  <si>
    <t>No Alteration whatsoever is to be made to the text or quantities of this schedule of quantities unless alteraion is authorised in writing by client. Any such alterations, notes or additions shall, unless authorised in writing be disregarded when tender documents are considered.</t>
  </si>
  <si>
    <t>In the event of error occuring to the amount column of the schedule, as a result of wrong extension, unit rate and quantity, the unit rate quoted by the Tenderer and as approved / accepted by the owner shall be regarded as firm and the extension shall be ammended on the basis of the rates.</t>
  </si>
  <si>
    <t>Any error in totalling in the amount column and in carrying forward totals shall be corrected.</t>
  </si>
  <si>
    <t>Any error in description or in quantity or omission of items from the contract schedule 'shall not vitiate this contract but shall be corrected and deemed to be a variation required by the owner.</t>
  </si>
  <si>
    <t xml:space="preserve">Approved make of materials are listed in "Approved Makes of Material" list and shall have to be adhered to. </t>
  </si>
  <si>
    <t>All approvals must be obtained from PMC / Owner / Architect before start of the work.</t>
  </si>
  <si>
    <t>All vendor drawings must be gotten approved from PMC / Owner / Architect / Consultant before fabrication work / site work is started.</t>
  </si>
  <si>
    <t>All testing and commissioning of equipments and systems shall be done as per relevant IS Standards. All testing records must be submitted properly to Owners / PMC / Architect.</t>
  </si>
  <si>
    <t>SUMMARY OF COST</t>
  </si>
  <si>
    <t>SL. NO</t>
  </si>
  <si>
    <t>DESCRIPTION</t>
  </si>
  <si>
    <t>AMOUNT (Rs.)</t>
  </si>
  <si>
    <t>GRAND TOTAL</t>
  </si>
  <si>
    <t>All the items of work given in this schedule of quantities shall be executed strictly in accordance with National Building code of India, ECBC of India &amp; ASHRAE &amp; read in conjunction with the relevant drawings, specifications and the appropriate Indian Standards.</t>
  </si>
  <si>
    <t>ELECTRICAL WORKS</t>
  </si>
  <si>
    <r>
      <t xml:space="preserve">Important </t>
    </r>
    <r>
      <rPr>
        <b/>
        <sz val="10"/>
        <rFont val="Calibri"/>
        <family val="2"/>
      </rPr>
      <t>Notes:</t>
    </r>
  </si>
  <si>
    <t>In case of Green Buildings, all the systems &amp; equipment supplied shall meet requirement of IGBC / USGBC/ASHRAE as the case may be, even if not specifically mentioned in the Schedule of Quantities.</t>
  </si>
  <si>
    <t>Notes:</t>
  </si>
  <si>
    <t>Electrical contractor will only supply power at 230V, 50Hz AC supply at a Junction box near each fire damper &amp; fire alarm contractor will provide potential free relay contacts, near fire damper. The onward power wiring, control wiring &amp; any step down transformers for 230V stepping down to usable voltage for fire damper, damper relay control box / auxiliary relays for tripping etc. need to be considered as part of supply &amp; installation of fire dampers (i.e. in the scope of AC Contractor.</t>
  </si>
  <si>
    <t>Electrical contractor shall provide power in a junction box in the vicinity of 0.45M from each fire damper. The wiring &amp; MS / GI Conduiting from the Junction box to fire damper / Control panel shall be part of fire damper supply &amp; installation (i.e. in the scope of AC Contractor).</t>
  </si>
  <si>
    <t>Since fire dampers are to be interlocked with the fire alarm system, control cabling &amp; MS / GI Conduiting from the nearest fire detection systems relay control module shall be part of the fire damper supply &amp; installation (i.e. in the scope of AC Contractor). A control wiring length of maximum 3.5 meter to be considered for each fire damper (within the AHU Room).</t>
  </si>
  <si>
    <t>AC Contractor to co-ordinate with other agencies &amp; ensure correct linkage, interlockings &amp; operation of each fire damper on receiving a fire signal.</t>
  </si>
  <si>
    <t>Fire &amp; Smoke dampers</t>
  </si>
  <si>
    <t>Fan &amp; motor shall be mounted on a common base frame with motor sliding rails &amp; complete base frame mounted on the AHU casing with vibration isolation spring isolators.</t>
  </si>
  <si>
    <t>The necessary supporting mechanism to be included. The FCU capacities shall be :</t>
  </si>
  <si>
    <t>Check Valves (Non Return Valves)</t>
  </si>
  <si>
    <t xml:space="preserve">Supply, installation, testing &amp; commissioning  of  Dual plate type check valve as per the specification.  </t>
  </si>
  <si>
    <t>All necessary and additional sockets as may be required in the Chilled  water piping system for BMS operation need to be provided at no extra cost.</t>
  </si>
  <si>
    <t>Supply, installation, testing &amp; commissioning  of 100mm dial type Pressure gauges with appropriate range and valve as per the specification</t>
  </si>
  <si>
    <t>Supply, installation, testing &amp; commissioning of 100mm dial type Thermometer  as per the specification</t>
  </si>
  <si>
    <t>Supply, installation, testing &amp; commissioning  of Automatic Air vents - 10mm dia</t>
  </si>
  <si>
    <t>Supply, installation, testing &amp; commissioning of Test point for measuring Pressure and temperature</t>
  </si>
  <si>
    <t>Supply, installation, testing &amp; commissioning of Chilled Water Line Flow Switch</t>
  </si>
  <si>
    <t>With Nitrile Rubber foam- Class-1</t>
  </si>
  <si>
    <t>Design, Supply, Installation, testing &amp; commissioning of HVAC Installation:</t>
  </si>
  <si>
    <t>200mm dia NB  - 6.3mm</t>
  </si>
  <si>
    <t>250mm dia NB  - 6.3mm</t>
  </si>
  <si>
    <t>VFD's for pumps shall have DC Chokes to achieve THDI less than 40%.</t>
  </si>
  <si>
    <t xml:space="preserve">DC chokes shall be part of / inclusive in VFD enclosure. </t>
  </si>
  <si>
    <t>2 layers rubber VI pads with GI Sheet in between AHU casing &amp; foundation block.</t>
  </si>
  <si>
    <t>AHU shall be horizontal / vertical type as per final shop drawings.</t>
  </si>
  <si>
    <t>Control Panels and actuator</t>
  </si>
  <si>
    <t>Supporting arrangement comprising of supporting GI rods, GI channels, dash fastners &amp; vibration isolators for ceiling suspension.</t>
  </si>
  <si>
    <t>1. Contractor / Equipment manufacturer to calculate total static pressure (TSP) in mm Wg by adding ESP &amp; internal static pressure of the unit. TSP selected should be such that under all operating conditions, the designed ESP &amp; CFM (duty parameter) is delivered.</t>
  </si>
  <si>
    <t>2. Necessary civil work such as plinth / foundation / base for AHU mounting is excluded from scope of work.</t>
  </si>
  <si>
    <t>2.Necessary civil work such as plinth / foundation / base for AHU mounting is excluded from scope of work.</t>
  </si>
  <si>
    <t>PROPELLER FANS</t>
  </si>
  <si>
    <t xml:space="preserve">Supply, installation, testing &amp; commissioning of 1Ph./3Ph. propeller fans, statically &amp; dynamically balanced with pre-lubricated double ball bearing. 1Ph. fan to be capacitor start &amp; capacitor run. Frames &amp; Arms to be mounted on rubber bushing. Fans to be complete with gravity / backdraft dampers.. </t>
  </si>
  <si>
    <t>Rectangular Insulated Inline Fan</t>
  </si>
  <si>
    <t xml:space="preserve">Supply, installation, testing &amp; commissioning of Circular / Rectangular Inline Fans made out of galvanized steel. The impeller with backward blades shall be powered by 1 Ph. motor. The Rectangular Inline Fans shall be insulated with polyurethene foam having good sound absorbing &amp; moisture resistance features. The motors shall be 1 Ph., 2 Pole. The fan &amp; motor assembly shall be low noise.The fan shall be suitable for speed control by using a fan regulator. </t>
  </si>
  <si>
    <t>FITTINGS &amp; ACCESSORIES</t>
  </si>
  <si>
    <t>PN10 RATED</t>
  </si>
  <si>
    <t>PN16 RATED</t>
  </si>
  <si>
    <t>PN 10 RATED</t>
  </si>
  <si>
    <t>Working Pressure 175 PSI (12 Bar = 12 kg / Cm²)</t>
  </si>
  <si>
    <t>NOTE: VFD FOR PUMPS:</t>
  </si>
  <si>
    <t>Noise Level: Not Exceeding 68-70 db @1m distance from AHU.</t>
  </si>
  <si>
    <t>Pre-filter section with MERV-8 filters.(Synthetic media pre-filter, 90% down to 10 microns)</t>
  </si>
  <si>
    <t xml:space="preserve">Chilled Water Cooling Coil   </t>
  </si>
  <si>
    <t>Supply Air / Fresh Air Fan Section</t>
  </si>
  <si>
    <t>Supply Air Fan Section</t>
  </si>
  <si>
    <t xml:space="preserve">Air Filteration in Fresh air* : </t>
  </si>
  <si>
    <t>NOTE: DUCTING SUPPORTING SYSTEM TO BE DESIGNED BY A COMPETENT AGENCY TO ENSURE SAFETY OF THE INSTALLATION ,  BUILDING AND THE PERSONS.  CONTRACTOR TO HIRE A SPECIALISED AGENCY FOR DESIGN AND INSTALLATION OF THE DUCT SUPPORT SYSTEM AND ASSUME COMPLETE RESPONSIBILTY ON ADEQUACY OF THE SUPPORT SYSTEM. CONTRACTOR TO SUBMIT A CERTICATE FROM THE STRUCTUAL CONSULTANT ALONG WITH THE DESIGN AND DRAWINGS SUBMITTED TO THE CLIENT/PMC.</t>
  </si>
  <si>
    <t>25mm slot:</t>
  </si>
  <si>
    <t>1 Slot (25mm)</t>
  </si>
  <si>
    <t>2 Slot (25mm)</t>
  </si>
  <si>
    <t>20mm slot:</t>
  </si>
  <si>
    <t>1 Slot (20mm)</t>
  </si>
  <si>
    <t>2 Slot (20mm)</t>
  </si>
  <si>
    <t xml:space="preserve">The bars shall be 0° or 15° deflection, one way or two way deflection as called for. </t>
  </si>
  <si>
    <t>SQUARE DIFFUSERS MULTI CONE SUITABLE FOR GRID CEILING (600 x 600) WITH ACOUSTICALY LINED PLENUM - FOR SUPPLY AIR</t>
  </si>
  <si>
    <t>Return Air  Diffusers - without plenum &amp; without damper</t>
  </si>
  <si>
    <t>DOOR AIR TRANSFER GRILLES</t>
  </si>
  <si>
    <t xml:space="preserve">SLOT DIFFUSERS - SUPPLY AIR </t>
  </si>
  <si>
    <t>a. Samples of grilles / diffusers / dampers will have to be submitted to the Architects for approval on size / shape / shade / colour approvals before ordering.</t>
  </si>
  <si>
    <t xml:space="preserve">b. Colour, shades, finish of all grilles, diffusers and dampers shall be gotten approved by the architect, before ordering &amp; supply of products. Samples of each item need to be submitted &amp; approval sought from architect. </t>
  </si>
  <si>
    <t>Supply Air Diffusers with  lined plenum &amp; with volume control damper:</t>
  </si>
  <si>
    <t>SQUARE DIFFUSERS MULTI-CONE SUITABLE FOR GRID CEILING (600 x 600) WITHOUT  PLENUM  AND WITHOUT VOLUME CONTROL DAMPER - FOR RETURN AIR</t>
  </si>
  <si>
    <t>Neck Size                              Overall size</t>
  </si>
  <si>
    <t>225mm x 225mm               595mm x 595mm</t>
  </si>
  <si>
    <t>300mm x 300mm               595mm x 595mm</t>
  </si>
  <si>
    <t>EMC &amp;  RFI FILTRATION</t>
  </si>
  <si>
    <t>Intake Dampers&amp; Louvres</t>
  </si>
  <si>
    <t xml:space="preserve">    </t>
  </si>
  <si>
    <t>Mixing Box With Dampers &amp; Intake Louvres</t>
  </si>
  <si>
    <t>3. 'H' Stands for Horizontal &amp; 'V' Stands for Vertical type AHU.</t>
  </si>
  <si>
    <t xml:space="preserve">AHU with marine light, door limit switch and door interlock. </t>
  </si>
  <si>
    <t>Type A</t>
  </si>
  <si>
    <t>• With Manual Damper*</t>
  </si>
  <si>
    <t>Coil Working pressure* = 150 PSI/10kg/cm²/PN10*</t>
  </si>
  <si>
    <t>TR                           CFM         External Static            Noise level             Coil Working
                                                 Pr. In MMWg         @ 2m distance          Pressure</t>
  </si>
  <si>
    <t>Power to valves shall  be supplied from DDC controller's power supply. Valve shall offer  ON / OFF / % age open - close status feed back to BMS .</t>
  </si>
  <si>
    <t>Note: FCU dimensions of low static and High static shall be the same except the motor rating will change.</t>
  </si>
  <si>
    <t>Flexible Pipe Connections/Bellows.</t>
  </si>
  <si>
    <t>Construction Features:</t>
  </si>
  <si>
    <t xml:space="preserve">Sheet Thickness: </t>
  </si>
  <si>
    <t>Condensate drain: 18G SS 304 sheet with insulation.</t>
  </si>
  <si>
    <t>Supply, fabrication, installation and testing of the flexible canvass connections constructed out of fire resistant double canvas sleeve as per the approved shop drawings.It shall be complete with flanges, nuts and bolts and fire sealant.</t>
  </si>
  <si>
    <t>● Necessary control cabling from the local isolator to pump starter / VFD in the panel shall be accounted separately on the electrical cabling sub head.</t>
  </si>
  <si>
    <t xml:space="preserve">Note: This item shall not be required with pump mounted VFD’s. </t>
  </si>
  <si>
    <t>Motor for VFD driven pumps shall be suitable for VFD operation with higher grade of winding insulation to take care of heating due to operation at lower frequencies &amp; lower voltages.</t>
  </si>
  <si>
    <t>Necessary civil work such as pump foundation etc are excluded from the scope of work. But necessary foundation nuts/ bolts &amp; vibration isolation pads to be provided.</t>
  </si>
  <si>
    <t>PUMPS</t>
  </si>
  <si>
    <t>BACK DRAFT DAMPER / GRAVITY LOUVERS</t>
  </si>
  <si>
    <t>Supply, installation, testing &amp; commissioning of fan discharge / outlet back draft dampers of heavy gauge GSS Construction complete with frame &amp; necessary civil work for fixing as per specifications. The BDD shall be of 18G galvanised steel  C - Channel frame of 150mm width with 30 mm flange and 22G galvanised steel 125 mm wide blades. BDD shall be as per specifications.</t>
  </si>
  <si>
    <t>Fan’s mechanical efficiency: not less than 70% for Backward curved fans</t>
  </si>
  <si>
    <t>Important Notes:</t>
  </si>
  <si>
    <t>1. All incomer feeders, outgoing motor feeders, other feeders and bus bars shall be of  the same fault withstand  capacity as panel fault.</t>
  </si>
  <si>
    <t>● VFD cooling  fan (110V)</t>
  </si>
  <si>
    <t>• Shall be linkable with BMS system / chiller plant optimizer.</t>
  </si>
  <si>
    <t>Feeders for Active Harmonic Filter</t>
  </si>
  <si>
    <t xml:space="preserve">● TP MCCB of Motor Duty with inbuilt thermal-magnetic release with fixed magnetic (S/C) release upto 75 KW / 100 HP motor and TP MCCB of Motor Duty with inbuilt micro-processor based release for 90KW /120 HP motor &amp; above. </t>
  </si>
  <si>
    <t>● VFD (IP20)</t>
  </si>
  <si>
    <t>● On Indication lamp LED type (110V)</t>
  </si>
  <si>
    <t>Fan Outlet velocity: Not Exceeding 9.2 m/s.</t>
  </si>
  <si>
    <t>2. 'ESP' Stands for External Static Pressure.</t>
  </si>
  <si>
    <t>• WITH SINGLE FAN
• AND A 3 PHASE MOTOR
• V-BELT DRIVE</t>
  </si>
  <si>
    <t>CS AHU complete with Local Power Isolator near the AHU.</t>
  </si>
  <si>
    <t>● Each pump motor shall have a local OFF push button station with lockable off, fixed on the pump  cable tray drop or at a  suitable location , but near the pump for disconnection of power locally.</t>
  </si>
  <si>
    <t>● Cost of supply &amp; installation of required OFF push button station with lockable OFF shall be deemed to be inclusive in the cost of the pump set in this item / sub-head.</t>
  </si>
  <si>
    <t>Providing Local Power Isolator in a weather proof enclosure, single isolator for DOL &amp; VFD based motor and two isolators in Star-Delta based motor.</t>
  </si>
  <si>
    <t>Fine-filter section with MERV-14 filters. (Synthetic media pre-filter,99% down to 3 microns)</t>
  </si>
  <si>
    <t>Fine-filter section with MERV-14 filters. (Synthetic media pre-filter, 99% down to 3 microns)</t>
  </si>
  <si>
    <t>Supply, installation, testing &amp; commissioning of "Y" type strainers as per specifications.</t>
  </si>
  <si>
    <t>CHILLED WATER PIPING &amp; FITTINGS (ONLY PIPING &amp; FITTINGS &amp; WITHOUT INSULATION )</t>
  </si>
  <si>
    <t>INSULATION ON DUCTING</t>
  </si>
  <si>
    <t>FCU shall be complete with Sandwitched Main &amp; Auxiliary drip tray.</t>
  </si>
  <si>
    <t>FCU Thermostat:</t>
  </si>
  <si>
    <t>• FCU thermostat shall be with its controller i.e. thermostat cum controller.
• FCU thermostat shall be able to perform the following operations:
→ Fan ON / OFF &amp; speed control i.e. low medium &amp; high based on room temperature &amp; set point.
→ Control PICV valves ON / OFF or modulation based on PICV valve &amp; suitable for 2 pipe / 4 pipe system (heat / cool option).
→ Communicate with BMS for remote monitoring &amp; control / or communicate with room controller (in case of guest rooms management system).
→ Achieving occupied / unoccupied mode through occupancy sensor or receiving signal from door control.</t>
  </si>
  <si>
    <t>Open cell nitrile rubber foam having microban anti-microbial product protection, of 15mm thickness and of 140-180 kg / m³ density, class 1 rating,  cut to required sizes and to be stuck to the inside of duct surfaces with adhesive as approved by the manufacturer.( Rubber based solvent).</t>
  </si>
  <si>
    <t>13mm thick, 40-60 Kg / M³ density closed cell elastomeric nitrile rubber class 'O' secured with manufacturer approved rubber based solvent adhesive. Insulation joints shall be sealed with 6mm thick, 50mm wide, self adhesive nitrile rubber strip (no PVC tape jointing).</t>
  </si>
  <si>
    <t>25mm thick, 40-60 Kg / M³ density closed cell elastomeric nitrile rubber class 'O' secured with manufacturer approved rubber based solvent  adhesive. Insulation joints shall be sealed with 6mm thick, 50mm wide, self adhesive nitrile rubber strip (no PVC tape jointing).</t>
  </si>
  <si>
    <t>25mm NB (Ball Valve)</t>
  </si>
  <si>
    <t>32mm NB (Ball Valve)</t>
  </si>
  <si>
    <t>40mm NB (Ball Valve)</t>
  </si>
  <si>
    <t>v</t>
  </si>
  <si>
    <t>Motors shall be TEFC, Squirrel cage induction motors , IP 55, Class F insulation.</t>
  </si>
  <si>
    <t>Motors shall be TEFC, Squirrel cage induction motors, IP 55, Class F insulation.</t>
  </si>
  <si>
    <t>Ducts shall be shipped to site in L-shape construction.</t>
  </si>
  <si>
    <t xml:space="preserve">NOTE: PIPING SUPPORTING SYSTEM TO BE DESIGNED BY A COMPETENT AGENCY TO ENSURE SAFETY OF THE INSTALLATION ,  BUILDING AND THE PERSONS.  CONTRACTOR TO HIRE A SPECIALISED AGENCY FOR DESIGN AND INSTALLATION OF THE PIPING SUPPORT SYSTEM AND ASSUME COMPLETE RESPONSIBILTY ON ADEQUACY OF THE SUPPORT SYSTEM. CONTRACTOR TO SUBMIT A CERTICATE FROM THE STRUCTUAL CONSULTANT ALONG WITH THE DESIGN AND DRAWINGS SUBMITTED TO THE CLIENT/PMC. FACTORY FABRICATED MODULAR SUPPORTS TO BE USED. </t>
  </si>
  <si>
    <t xml:space="preserve">Motor Effeciency shall be as per ECBC 2017: 
ECBC: IE2
</t>
  </si>
  <si>
    <t xml:space="preserve">Pump Mechanical Efficiency: As per ECBC: 2017:
As per ECBC: 75%
</t>
  </si>
  <si>
    <t xml:space="preserve">TFA AIR HANDLING UNIT'S (AHU) - OUTDOOR, FLOOR MOUNTED -- THERMAL BREAK DESIGN - WITH BACKWARD CURVED DIDW CENTRIFUGAL FAN </t>
  </si>
  <si>
    <t>TFA AIR HANDLING UNIT'S (AHU) - CEILING SUSPENDED , INDOOR  - THERMAL BREAK DESIGN - WITH BACKWARD CURVED DIDW CENTRIFUGAL FAN</t>
  </si>
  <si>
    <t>PRESSURIZATION &amp; VENTILATION SYSTEM</t>
  </si>
  <si>
    <t>The complete fan assembly along with the motor &amp; drive assembly shall be fire rated i.e. suitable to operate up to 250°C for 2 hours and meet the duty parameters. Fans for high temp. application shall be UL or EN Certified in addition to AMCA certified &amp; listed. Motor shall be IP55,  class H insulation. The fan duty shall be :</t>
  </si>
  <si>
    <t>Noise Level : Not more than 78-80 dbA @ 3m distance</t>
  </si>
  <si>
    <t>Minimum Total efficiency : not less than as per FEG-63  as per AMCA</t>
  </si>
  <si>
    <t>Motors shall be suitable for VFD application.</t>
  </si>
  <si>
    <t>Fan to have safety wire mesh screen on any exposed face.</t>
  </si>
  <si>
    <t>FRESH AIR TUBE AXIAL FAN - PRESSURIZATION</t>
  </si>
  <si>
    <t>Motors shall be TEFC, IP55 rated &amp; Class F Insulation.</t>
  </si>
  <si>
    <t>Location          CFM       TSP          Fan dia"       RPM        Approx. Fan         Fixed                     Motor 
                                      (mm Wg)       ( mm)                             motor  (Kw)        / Variable             Class</t>
  </si>
  <si>
    <t>EXHAUST AIR FAN- SMOKE VENTING</t>
  </si>
  <si>
    <t>FRESH AIR FAN-- SMOKE VENTING</t>
  </si>
  <si>
    <t>Circular Inline Fan</t>
  </si>
  <si>
    <t xml:space="preserve">CFM Free Flow                 Input Power                          Phase               </t>
  </si>
  <si>
    <t>Motor Effeciency Class: IE2* as per IEC 60034-30-1</t>
  </si>
  <si>
    <t>Fan section with DIDW Centrifugal fan, high efficiency fan, Forward Curved blower with fire retardant canvass connection at fan inlet. AMCA Certified &amp; listed for performance &amp; sound power level. Fan shall be as per FEG-71 Grade as per AMCA.</t>
  </si>
  <si>
    <t>High efficiency 'IE2' squirrel cage induction motor suitable for 415±10% volts, 50±5%Hz, 3 phase AC supply. Motor shall be suitable for VFD operation. It shall be complete with V-Belt drive package.</t>
  </si>
  <si>
    <t>CABINET FANS / VENITLATION UNITS FOR CENTRALISED TOILET</t>
  </si>
  <si>
    <t>Supply, Installation, testing &amp; Commissioning of MS "C" class ERW Chilled water piping cut to required lengths &amp; installed with welded joints including fittings such as bends, elbows, tees, reducers, rubber gaskets, factory fabricated MODULAR PIPING supports, as per specifications, and vibration isolators, companion flanges, painting etc. Price shall also include pressure testing. (For Piping installation with in Shaft, Floors / Corridors, AC Pant at Terrace (pedestal cost to be included).</t>
  </si>
  <si>
    <t xml:space="preserve">Supply, installation, testing &amp; commissioning of GI medium class (class B) piping complete with fittings such as bends, tees, elbows, reducers, companion flanges, factory fabricated supports,as per specifications, &amp; painting etc. </t>
  </si>
  <si>
    <t>Manual Balancing Valves for Chillers</t>
  </si>
  <si>
    <t>SMART Preinsulated PIR (PolyIsocyanurate) Panels - RECTANGULAR (Internal)</t>
  </si>
  <si>
    <t>Supply &amp; Installation of SMART Preinsulated PIR(PolyIsocyanurate) Panels with one sides Embossed Aluminium foil of 80 Micron Thickness and Reinforced Chequered Aluminium foil FSK on other side close cell not less than 95% Rigid Cellular foam insulation of thickness as specified below and material shall be Class O as per BS 476 Part 6 &amp; Part 7, with Density of 48kg/m3 and should have Thermal Conductivity 0.019 W/mK , Water absorption shall be not more than 0.03% as per EN 13403 standard. The ductwork should be capable of handling pressures upto 2000 Pascals. The joint between the ducts shall be done by means of PVC slide in type joint between the ducts. Duct supports to be provided at regular intervals.</t>
  </si>
  <si>
    <t>For Within toilets ductwork and AC ductwork within rooms, lobbies etc.</t>
  </si>
  <si>
    <t>20 mm Thickness (Internal Ducting)</t>
  </si>
  <si>
    <t>SMART Preinsulated PIR (PolyIsocyanurate) Panels - RECTANGULAR (External Use)</t>
  </si>
  <si>
    <t>Supply &amp; Installation of Factory Fabricated Rectangular,  CNC machine Smart Cut Ducts made of SMART Preinsulated PIR(Polyisocyanurate Rigid) Panels with Internal  sides Embossed Aluminium foil of 80 Micron Thickness and  External Side Embossed Aluminium foil of 200 Micron Thickness and close cell not less than 95% Rigid Cellular foam insulation of thickness as specified below and material shall be Class O as per BS 476 Part 6 &amp; Part 7, with Density of 55kg/m3 and should have Thermal Conductivity 0.019 W/mK , Water absorption shall be not more than 0.03%as per EN 13403 standard. The ductwork should be capable of handling pressures upto 1500 Pascals.
The joint between the ducts shall be done by means of polymer slide in type joint with gasket Bayonet to have zero leakages in the system.
System should be weather-proof.</t>
  </si>
  <si>
    <t>For External &amp; Shaft Ducting of HRW Supply Air and Exhaust Air</t>
  </si>
  <si>
    <t>30 mm Thickness</t>
  </si>
  <si>
    <t>Duct supporting arrangement shall be  factory fabricated Supporting system comprising Channel, Threaded rods &amp; Clamps or Wire &amp; Hanger support system.</t>
  </si>
  <si>
    <t>FIRE RESISTANT FLEXIBLE CANVASS CONNECTIONS</t>
  </si>
  <si>
    <t>GSS CONSTRUCTION VOLUME CONTROL DAMPERS - MANUAL OPERATED- IN GSS DUCTS, FOR AIR BALANCING:</t>
  </si>
  <si>
    <t>Supply, installation and testing of GSS construction opposed multi blade volume control dampers complete with bush, gears, linkages, shaft &amp; operating handles within ducts to be provided with suitable links, levers and quadrants for manual control of volume of air flow and for proper balancing of the air, as per specification (1.6mm thick blades &amp; 1.6mm thick frame).</t>
  </si>
  <si>
    <t>Sqmt</t>
  </si>
  <si>
    <t xml:space="preserve">SLOT DIFFUSERS - RETURN AIR </t>
  </si>
  <si>
    <t>Motor 40 HP (Approx.)</t>
  </si>
  <si>
    <t>Note: Before ordering pump, Vendor to provide actual pump head calculation.</t>
  </si>
  <si>
    <t>W</t>
  </si>
  <si>
    <t xml:space="preserve"> CFM             TSP           TR           Cooling                Approx.         Type            
                       mm                            Coil                       Motor         (H/V)               
                       Wg                            (Row)                     (KW)                           </t>
  </si>
  <si>
    <t>2000           65            13.0                8                     1.5</t>
  </si>
  <si>
    <t xml:space="preserve"> CFM            TSP           TR             Cooling           Approx.  
                      mm                               Coil                 Motor
                      Wg                              (Row)               (KW)</t>
  </si>
  <si>
    <t xml:space="preserve">CFM             TSP            TR         Cooling          Approx.      
                      mm                            Coil                Motor     
                      Wg                           (Row)              (KW)         </t>
  </si>
  <si>
    <t xml:space="preserve">1.0TR                     400           3-4 mmWg                  45db (A)                 10 kg*/cm² </t>
  </si>
  <si>
    <t>R.O.</t>
  </si>
  <si>
    <t>TR               CFM                   Noise level         Coil Working
                                                                            @ 2m distance Pressure</t>
  </si>
  <si>
    <t xml:space="preserve">1.0 TR      400 CFM            40db (A)              10 kg/cm2 </t>
  </si>
  <si>
    <t>1.5 TR      600 CFM           40db (A)              10 kg/cm2</t>
  </si>
  <si>
    <t xml:space="preserve">1.8 TR      700 CFM           40db (A)              10 kg/cm2 </t>
  </si>
  <si>
    <t xml:space="preserve">EXHAUST AIR FAN- UTILITY AREA </t>
  </si>
  <si>
    <t xml:space="preserve">FRESH AIR FAN- UTILITY AREA </t>
  </si>
  <si>
    <t>Location          CFM       TSP          Fan dia"       RPM        Approx. Fan         Fixed                     Motor 
                                      (mm Wg)       ( mm)                        motor  (Kw)        / Variable             Class</t>
  </si>
  <si>
    <t xml:space="preserve">Library           34000         30               1120          1450               15                    Fixed                 IE1    </t>
  </si>
  <si>
    <t>Motors shall be TEFC, IP55 rated &amp; Class H Insulation.</t>
  </si>
  <si>
    <t xml:space="preserve">CFM Free Flow        TSP  in (mmWg )                Input Power in Kw           Phase               </t>
  </si>
  <si>
    <t xml:space="preserve"> 500                                     20                                     0.20                                1-Ph                      </t>
  </si>
  <si>
    <t xml:space="preserve"> 300                                     20                                     0.20                                1-Ph                      </t>
  </si>
  <si>
    <t xml:space="preserve"> 150                                     20                                     0.15                                1-Ph                      </t>
  </si>
  <si>
    <t xml:space="preserve"> 100                                     20                                     0.10                                1-Ph                      </t>
  </si>
  <si>
    <t xml:space="preserve">CFM Free Flow                TSP  in (mmWg )       Input Power in Kw          Phase               </t>
  </si>
  <si>
    <t xml:space="preserve">    200                                    0.1                                       1-Ph                        </t>
  </si>
  <si>
    <t>3300           65            21.5                8                     2.2</t>
  </si>
  <si>
    <t xml:space="preserve">2800           32            5.0               4                      1.1    </t>
  </si>
  <si>
    <t>Outer sheet: 0.63mm pre-coated plasticized galvanized steel &amp; Inner sheet: 0.63mm plain galvanized sheet.</t>
  </si>
  <si>
    <t>AIR HANDLING UNIT'S (AHU) - CEILING SUSPENDED WITH WITH DIDW CENTRIFUGAL BACKWARD CURVED FAN</t>
  </si>
  <si>
    <t>Double Skin Sandwich Panel: 25±2mm thick.</t>
  </si>
  <si>
    <t xml:space="preserve">Double  skinned sandwiched panels  shall  be 25 mm ± 2 mm thick  made   of galvanized  steel with thermal break profile,  pressure injected with HFC/CFC free polyurethane foam  insulation (density  40±2 kg/m3) with K factor not exceeding 0.02  Watt/m K shall  be  fixed to 1.5 mm thick aluminium alloy twin  box section  structural  framework with stainless steel  screws. </t>
  </si>
  <si>
    <t>Copper Coil with Aluminium Fins: Coil thickness 0.5mm,12FPI &amp; AHRI certified for performance.</t>
  </si>
  <si>
    <t>IP55 squirrel cage induction motor suitable for 415±10% volts, 50±5%Hz, 3 phase AC supply. Motor shall be suitable for VFD operation. It shall be complete with V-Belt drive package. Motor's winding &amp; winding insulation to be designed for any temp. rise due to VFD operation.</t>
  </si>
  <si>
    <t xml:space="preserve">Double  skinned sandwiched panels  shall  be 46 mm ± 2 mm thick  made   of galvanized  steel with thermal break profile,  pressure injected with HFC/CFC free polyurethane foam  insulation (density  40±2 kg/m3) with K factor not exceeding 0.02  Watt/m K shall  be  fixed to 1.5 mm thick aluminium alloy twin  box section  structural  framework with stainless steel  screws. </t>
  </si>
  <si>
    <t>AIR HANDLING UNIT'S (AHU) - OUTDOOR , FLOOR MOUNTED - THERMAL BREAK DESIGN - WITH BACKWARD CURVED DIDW CENTRIFUGAL FAN. DUCTED RETURN INTO AHU MIXING BOX WITH FACTORY FABRICATED ROOF TOP SHEET</t>
  </si>
  <si>
    <t>Double  skinned sandwiched panels  shall  be 25 mm ± 2 mm thick  made   of galvanized  steel with thermal break profile,  pressure injected with HFC/CFC free polyurethane foam  insulation (density  40±2 kg/m3) with K factor not exceeding 0.02  Watt/m K shall  be  fixed to 1.5 mm thick aluminium alloy twin  box section  structural  framework with stainless steel  screws.</t>
  </si>
  <si>
    <t>2. 'TSP' Stands for Total Static Pressure.</t>
  </si>
  <si>
    <t>Fresh Air intake section with Bird Screen, Intake Louvers and manual volume control dampers , complete assembly in Aluminium construction.</t>
  </si>
  <si>
    <t>Fresh Air intake section with manual * volume control dampers omplete assembly in Aluminium construction.</t>
  </si>
  <si>
    <t>3. 'TSP' Stands for Total Static Pressure.</t>
  </si>
  <si>
    <t xml:space="preserve">FAN COIL UNITS (FCU'S) - CONCEALED, CEILING HUNG, HORIZONTAL TYPE - HIGH STATIC (ONLY 3 ROW DEEP CHILLED WATER COIL) - ONE COIL ONLY (WITH 3 SPEED AC MOTOR).
</t>
  </si>
  <si>
    <t>FCU shall be constructed out of 20 G Pre-Coated GI sheet.</t>
  </si>
  <si>
    <t>Each drip tray shall be with top sheet of SS 306 &amp; bottom sheet as 20 G Pre-coated GI sheet with sandwitch thermal insulation of Nitrile Rubber of 12 mm thickness.</t>
  </si>
  <si>
    <t xml:space="preserve">HIGH WALL TYPE - FAN COIL UNITS (FCU'S) - FINISHED EXPOSED  (WITH 3 SPEED AC MOTOR) </t>
  </si>
  <si>
    <t>a. Valve assembly shall be suitable for PN10 pressure rating.</t>
  </si>
  <si>
    <t>Chilled water high wall FCU's comlete with condensate drain pump &amp; with factory made Pre-fit Valve Assembly Box comprising Ball valve, Ball valve with strainer &amp; valve with ON / OFF Actuator. Chilled water temp. (6.66°C / 12.22°C).</t>
  </si>
  <si>
    <t xml:space="preserve">b. Valve with ON / OFF Actuator, valve fully open or fully shut-off. </t>
  </si>
  <si>
    <t xml:space="preserve">Motors shall be TEFC, IP55 rated &amp; Class H Insulation. </t>
  </si>
  <si>
    <t>Ventilation Unit                      CFM                      Total. SP  (TSP) in mmWg        Approx. Motor HP</t>
  </si>
  <si>
    <t>For Pantries                           1600                                          40                                     1.0</t>
  </si>
  <si>
    <t>For Toilets                              6500                                          40                                    3.0</t>
  </si>
  <si>
    <t xml:space="preserve"> 600                                     20                                     0.20                                1-Ph                    </t>
  </si>
  <si>
    <t xml:space="preserve">Manual Balancing Valves </t>
  </si>
  <si>
    <t>Supply, installation, testing &amp; commissioning of Manual Balancing Valves as per specifications.</t>
  </si>
  <si>
    <t>ix</t>
  </si>
  <si>
    <t>x</t>
  </si>
  <si>
    <t>xi</t>
  </si>
  <si>
    <t>Pipe Dia in mm NB. Flow rate to be referred from schematic</t>
  </si>
  <si>
    <t>MIDEA (3-RD)</t>
  </si>
  <si>
    <t>MIDEA</t>
  </si>
  <si>
    <t>CARYAIRE</t>
  </si>
  <si>
    <t>TSP</t>
  </si>
  <si>
    <t>LG INVERTER-X (HEAT/COOL)</t>
  </si>
  <si>
    <t>LG INVERTER-X (COOL-ONLY)</t>
  </si>
  <si>
    <t>Friction : 4' - 6' / 100'</t>
  </si>
  <si>
    <t>AHU</t>
  </si>
  <si>
    <t>mm</t>
  </si>
  <si>
    <t xml:space="preserve">Maximum Velocity : 8 FPS </t>
  </si>
  <si>
    <t>CFM</t>
  </si>
  <si>
    <t>TR</t>
  </si>
  <si>
    <t>kW</t>
  </si>
  <si>
    <t>cfm/tr</t>
  </si>
  <si>
    <t>4-5</t>
  </si>
  <si>
    <t>CHILLED WATER (CHW) PIPE SIZE</t>
  </si>
  <si>
    <t>Flow Min</t>
  </si>
  <si>
    <t>Flow Max</t>
  </si>
  <si>
    <t>Pipe Size Dia</t>
  </si>
  <si>
    <t>USGPM</t>
  </si>
  <si>
    <t>8-10</t>
  </si>
  <si>
    <t>Automatic Balancing Valve</t>
  </si>
  <si>
    <t>Manual Balancing Valve</t>
  </si>
  <si>
    <t>Motorised Butterfly Valve</t>
  </si>
  <si>
    <t>Manual Butterfly Valve</t>
  </si>
  <si>
    <t>Ball Valve for Drain</t>
  </si>
  <si>
    <t>Ball Valve for FCU</t>
  </si>
  <si>
    <t>Ball Valve with Y-Strainer</t>
  </si>
  <si>
    <t>Check Valve / NRV</t>
  </si>
  <si>
    <t>PIBCV</t>
  </si>
  <si>
    <t>2 Way ON/OFF-cum-Automatic Balancing Valves for FCUs</t>
  </si>
  <si>
    <t>Pressure Guage</t>
  </si>
  <si>
    <t>Temperature Guage</t>
  </si>
  <si>
    <t>Flow Switch</t>
  </si>
  <si>
    <t>Suction Guide</t>
  </si>
  <si>
    <t>Flexible Connectors</t>
  </si>
  <si>
    <t>BTU Meter</t>
  </si>
  <si>
    <t>Air Vent</t>
  </si>
  <si>
    <t>Y-Strainer</t>
  </si>
  <si>
    <t>LOW SIDE VALVE T.O.S.</t>
  </si>
  <si>
    <t>UNIT SELECTION</t>
  </si>
  <si>
    <t>S. No.</t>
  </si>
  <si>
    <t>Unit Type</t>
  </si>
  <si>
    <t>Qty</t>
  </si>
  <si>
    <t>CFM / UNIT</t>
  </si>
  <si>
    <t>TR / UNIT</t>
  </si>
  <si>
    <t>Total TR</t>
  </si>
  <si>
    <t xml:space="preserve">Total CFM </t>
  </si>
  <si>
    <t>Working / Standby</t>
  </si>
  <si>
    <t>Connected Power / Unit</t>
  </si>
  <si>
    <t>Total Connected Power</t>
  </si>
  <si>
    <t>Total Working Power</t>
  </si>
  <si>
    <t>No. of EC Fans / Unit</t>
  </si>
  <si>
    <t>Load / EC Fan</t>
  </si>
  <si>
    <t>Connected Load of Unit</t>
  </si>
  <si>
    <t>Phase</t>
  </si>
  <si>
    <t>Power Supply Panel</t>
  </si>
  <si>
    <t>CHW Flow to Unit</t>
  </si>
  <si>
    <t>CHW Pipe Size to Unit</t>
  </si>
  <si>
    <t>DIDW only</t>
  </si>
  <si>
    <t>EC FANS + DIDW</t>
  </si>
  <si>
    <t>W / S</t>
  </si>
  <si>
    <t>1ph / 3ph</t>
  </si>
  <si>
    <t>GPM</t>
  </si>
  <si>
    <t>-</t>
  </si>
  <si>
    <t>CHW-CS AHU</t>
  </si>
  <si>
    <t>3ph</t>
  </si>
  <si>
    <t>Tenant Panel</t>
  </si>
  <si>
    <t>CHW-FM AHU</t>
  </si>
  <si>
    <t>CHW-CS TFA</t>
  </si>
  <si>
    <t>PDB = Power Distribution Board</t>
  </si>
  <si>
    <t>Total</t>
  </si>
  <si>
    <t>CHW-CASSETTE (4-WAY)</t>
  </si>
  <si>
    <t>CHW-CASSETTE (1-WAY)</t>
  </si>
  <si>
    <t>CHW-DUCT-FCU</t>
  </si>
  <si>
    <t>CHW-HI-WALL-FCU</t>
  </si>
  <si>
    <t>DX-CSU</t>
  </si>
  <si>
    <t>DX-FCU</t>
  </si>
  <si>
    <t>DX-CS AHU</t>
  </si>
  <si>
    <t>DX-FM AHU</t>
  </si>
  <si>
    <t>DX-VRV-HI-WALL</t>
  </si>
  <si>
    <t>DX-INV.SPLIT-HI-WALL</t>
  </si>
  <si>
    <t>CDW-CS AHU</t>
  </si>
  <si>
    <t>check</t>
  </si>
  <si>
    <t>2 way Modulating cum Automatic Balancing  Flow Control Valves for AHU'S (To be used in case of Variable Chilled Water pumping). (Two way cum automatic balancing valve in one body) "PICV" (for Variable Secondary or Variable Primary) (Flow limiting i.e. Automatic Balancing + Flow Modulation, both features in one valve body), Pressure Independent Dynamic Balancing cum Flow Control Valve:</t>
  </si>
  <si>
    <t xml:space="preserve">Atrium            16000         30               800          1450               5.5                    Fixed                 IE1 </t>
  </si>
  <si>
    <t>24 gauge galvanized sheet steel (0.63mm) (0-750mm)</t>
  </si>
  <si>
    <t>22 gauge galvanized sheet steel (0.80mm) (751-1500mm)</t>
  </si>
  <si>
    <t>20 gauge galvanized sheet steel (1.00mm) (1501-2200mm)</t>
  </si>
  <si>
    <t>18 gauge galvanized sheet steel (1.25mm) (2201 &amp; above  and for AHU plenums)</t>
  </si>
  <si>
    <t>MANUAL FABRICATED GSS DUCT WORK</t>
  </si>
  <si>
    <t>Supply, installation, testing &amp; balancing of Multi-cone square diffusers, 4 way deflection suitable for grid ceiling (600x600) with 22G factory fabricated aluminium construction acoustically lined plenum &amp; with 18G Extruded Aluminium opposed blade volume control dampers for supply air (damper cost inclusive), Diffusers frame material shall be 18G Extruded Aluminium (Flat Type) and blade material shall be 0.9mm removable core (Aluminium sheet core):</t>
  </si>
  <si>
    <t>Supply, installation, testing &amp; balancing of square diffusers suitable, 4 way deflection for grid ceiling (600x600) without  plenum &amp; without volume control dampers for return air, Diffusers frame material shall be 18G Extruded Aluminium (Flat Type) and blade material shall be 0.9mm removable core (Aluminium sheet core):</t>
  </si>
  <si>
    <t>OPPOSED BLADE ALUMINIUM CONSTRUCTION SUPPLY AIR SHUTES COLLAR DAMPERS, KEY OPERATED FOR SUPPLY PORTION OF Above mentioned  CONTINUES  LINER GRILLES. (50mm deep, anodised matt black finish, extruded Aluminium section, 18G).</t>
  </si>
  <si>
    <t xml:space="preserve">EXTRUDED ALUMINIUM CONTINUOUS LINER GRILLS - FIXED BAR HORIZONTAL LOUVER (SUPPLY &amp; RETURN AIR) </t>
  </si>
  <si>
    <t>750x150mm</t>
  </si>
  <si>
    <t>Return Air Ducts in Un conditioned Space but indoors, Ducted Return Air:</t>
  </si>
  <si>
    <t>Supply Air Ducts in Conditioned Space, Indoors, Surrounded by Cool Return Air:</t>
  </si>
  <si>
    <t>Supply Air Ducts in Un Conditioned Space but indoors, when not surrounded by Cool Return Air, when Return Air is ducted:</t>
  </si>
  <si>
    <t xml:space="preserve">Supply, installation ,testing and balancing of extruded aluminium powder coated door transfer grilles with flange/border  on all sides. The grilles shall be non vision type. It should be in double frame construction. </t>
  </si>
  <si>
    <t>FACTORY FABRICATED GSS DUCT WORK</t>
  </si>
  <si>
    <t>MISCELLANEOUS</t>
  </si>
  <si>
    <t>G.</t>
  </si>
  <si>
    <t>The FCU motor shall be three speed type &amp; shall be suitable for single phase, 220±6% volts, 50Hz electrical supply. Noise level shall be in the range of 40 db to 42db @2M from the FCU for upto 2 TR FCU. Filter shall be Synthetic Nylon, washable of MERV 4 efficiency.</t>
  </si>
  <si>
    <t>Pump Motor’s Local Power Off Locable Push Button to be provided with each pump set as part of pump cost as explained below:</t>
  </si>
  <si>
    <t>● Refer specifications &amp; sketches for power isolators.</t>
  </si>
  <si>
    <t>• 1  No. 50 A, 3P, MCCB with thermal-magnetic releases (thermal adjustable &amp; magnetic fixed).</t>
  </si>
  <si>
    <t>Unit</t>
  </si>
  <si>
    <t>ii</t>
  </si>
  <si>
    <t>iii</t>
  </si>
  <si>
    <t>vi</t>
  </si>
  <si>
    <t>f</t>
  </si>
  <si>
    <t>g</t>
  </si>
  <si>
    <t>h</t>
  </si>
  <si>
    <t>i</t>
  </si>
  <si>
    <t xml:space="preserve">f </t>
  </si>
  <si>
    <t>Location          CFM       TSP          Fan dia"       RPM        Approx. Fan         Fixed                Motor                                                                                                           '                                      (mm Wg)    ( mm)                             motor  (Kw)        / Variable           Class</t>
  </si>
  <si>
    <t>H.</t>
  </si>
  <si>
    <t>vii</t>
  </si>
  <si>
    <t>viii</t>
  </si>
  <si>
    <t>xii</t>
  </si>
  <si>
    <t xml:space="preserve">Library           34000           30               1120          1450               15                    Fixed                   IE1    </t>
  </si>
  <si>
    <t>I.</t>
  </si>
  <si>
    <t>SITC OF LT PANELS:</t>
  </si>
  <si>
    <t>Design, manufacture, assembly, wiring, testing at works and supply to site of following panels/ distribution boards/ switch boards. The boards shall be designed and fabricated as per general specifications, technical details, specifications and notes as part of this tender /BOQ and relevant BIS codes.</t>
  </si>
  <si>
    <t>Also, refer to General Notes and Specifications for Panels/ Boards</t>
  </si>
  <si>
    <t>GENERAL NOTES FOR  ACB's &amp; MCCB's:</t>
  </si>
  <si>
    <t>ACB's &amp; MCCB's shall be of 3P or 4P as called for in the BOQ.</t>
  </si>
  <si>
    <t>Ics = Icu = 100% for the MCCB's, MPCB's &amp; ACB's</t>
  </si>
  <si>
    <t>MCCB's shall be with extended rotary handle.</t>
  </si>
  <si>
    <t>Exact rating (Amps), Poles, Type/Duty, Short circuit rating of MCCB is to be selected by the contractor as per load, fault and requirement and also approval taken.</t>
  </si>
  <si>
    <t>All Switchgear selections shall be as per manufacturer's recommendation.</t>
  </si>
  <si>
    <t>Contractor to submit manufacturer's selection charts for approval.</t>
  </si>
  <si>
    <t>Only one make of switchgear to be used in a board /panel.</t>
  </si>
  <si>
    <t>All communicable meters should be looped inside the panels and this loop has to be brought to one terminal point in the panel for connectivity.</t>
  </si>
  <si>
    <t>No BMS cable should be directly connected to VFD and hence these points will have to be brought on to the terminal blocks inside the panel.</t>
  </si>
  <si>
    <t>All energy meters shall be dual source and communicable type.</t>
  </si>
  <si>
    <t>7.0a</t>
  </si>
  <si>
    <t>EMC &amp;  RFI FILTRATION FOR VFD's.</t>
  </si>
  <si>
    <t xml:space="preserve">VFD’s for sensitive installations  where life critical data communications  are of importance ,like: 
• Hospitals 
• Airports 
• Electronic Industry 
• Data centres 
• Communication centres 
These installations Must have ‘C1’ category of  RFI &amp; EMC filters for 50 meters of cable length. These are applicable to all the VFD’s of AHU’s, fans, blowers, pumps , chillers and cooling towers.
For these above mentioned critical applications, if chiller motors and pump motors are more than 90Kw, then ‘C2’ category of filters to be used if ‘ C1’ is not available.
VFD’s for normal buildings and others similar installations  shall have ‘C3’ category of RFI &amp;  EMC filter for AHU’s , fans, blowers, pumps, cooling towers &amp; Chillers . 
</t>
  </si>
  <si>
    <t>7.0b.</t>
  </si>
  <si>
    <t>THDI for VFD's between 35% and 40%  except VFD's for chillers, which will have THDI not exceeding 25%.</t>
  </si>
  <si>
    <t>All VFD's shall be IP-20, if installed inside the panels and shall be IP55 if installed without enclosure.</t>
  </si>
  <si>
    <t>Incomer switchgear, bus bars, supports and outgoing switchgear shall be of same fault level withstand capacity as mentioned for the panel.</t>
  </si>
  <si>
    <t>All starter feeders/ VFD feeders in panels means complete with starter &amp; VFD as the case may be as per specifications.</t>
  </si>
  <si>
    <t>Use separate PLC's for Load management and  separate for  interlocking of breakers and bus  couplers .</t>
  </si>
  <si>
    <t>In the Main LT Panel, DG Power Panel, LT Panel cum DG Power Panel &amp; Fire Emergency Panel: An external power source from 24V DC batteries with battery charger,independant of main supply  has been proposed for trip circuit: 
● 24 V DC bus to be run inside the panel
● For ON / OFF / Trip Indications.(24V DC)
● For Trip circuit healthy indications.(24V DC)
● For Shunt trip coil (24V DC).</t>
  </si>
  <si>
    <t>In the Main LT Panel, DG Power Panel, LT Panel cum DG Power Panel &amp; Fire Emergency Panel: It is recommend not to have 230V supply on panel door for Metering &amp; Indication lamps. Therefore  415/√3 / 110 / √3  PT  is considered to get 110 / √3 for ( 3 nos. Single phase PT's) for:
● R, Y, B Phase indication lamp  at the incomer : 63V
● Incomer Metering / MFM meters:110V</t>
  </si>
  <si>
    <t>In the Motor Control Panel &amp; Other Panels : It is recommend not to have 230V supply on panel door for Metering &amp; Indication lamps. Therefore  415/√3 / 110 / √3  PT  is considered to get 110 / √3 for ( 3 nos. Single phase PT's) for:
● R, Y, B Phase indication lamp  at the incomer : 63V
● Incomer Metering / MFM meters:110V incomer metering
● On, Off, Trip indication lamps at incomer: 110V</t>
  </si>
  <si>
    <t>In the Motor Control Panel &amp; Other Panels: It is also recommended to have a control transformer 415V (2 Phase) / 110V (1 Phase) for:
• Starter's contactor coil (110V)
• ON, OFF, Trip Indication lamps of outgoing starter feeders / feeders(110V)
• A 110V control bus to run inside the panel.</t>
  </si>
  <si>
    <t>Metering &amp; Indications:</t>
  </si>
  <si>
    <t>Incomer Metering Chamber:</t>
  </si>
  <si>
    <t>• Door to have R, Y, B (63.5V) LED indication lamps for incomer.</t>
  </si>
  <si>
    <t>• Door to have MFM / Metering (110V) incomer metering.</t>
  </si>
  <si>
    <t>• Door to have ON / OFF / TRIP Indication LED: 24V DC</t>
  </si>
  <si>
    <t>Bus PT Chamber for metering of outgoing feeders:</t>
  </si>
  <si>
    <t xml:space="preserve">Provide a separate Bus PT Chamber next to Bus coupler ACB section to house a 415V / √3 / 110V / √3 PT for MFM / Metering (110V) of outgoing feeders. </t>
  </si>
  <si>
    <t>Outgoing feeders to have ON,OFF,TRIP LED Indication lamps:24VDC</t>
  </si>
  <si>
    <t>• Door to have R, Y, B (63.5V) LED indication lamp for incomer.</t>
  </si>
  <si>
    <t>• Door to have VAF / Metering (110V) incomer metering.</t>
  </si>
  <si>
    <t>• Door to have ON, OFF, Trip Indication for incomer (110V).</t>
  </si>
  <si>
    <t>Control Transformer Chamber:</t>
  </si>
  <si>
    <t>• For  24V DC  supply, battery &amp; battery charger shall be employed, specified separately in another sub-head of the BOQ.</t>
  </si>
  <si>
    <t>• ‘DC’ control cabling to be laid from Battery &amp; Battery charger unit to ‘DC’ DB and then to:</t>
  </si>
  <si>
    <t>o   Main LT Panel</t>
  </si>
  <si>
    <t>o   DG Power Panel</t>
  </si>
  <si>
    <t>o   Main LT Panel cum DG Power Panel</t>
  </si>
  <si>
    <t>o   Fire Emergency Panel</t>
  </si>
  <si>
    <t>GENERAL NOTES FOR TRANSIENT VOLTAGE SURGE SUPPRESSOR (TVSS):</t>
  </si>
  <si>
    <t>Transient Voltage Surge Suppressors (TVSS) shall be mounted out side the panel / switch board in a sheet steel enclosure.</t>
  </si>
  <si>
    <t>It shall be suitable for handling required (specified) surge handling capacity, shall be 10 modes protection with noise filters. (EMI &amp; RFI) and with inbuilt back up fuse protection.</t>
  </si>
  <si>
    <t>Surge suppressor shall be complete with isolating / protective device in the form of MCB / MCCB of KA rating (breaking capacity) as of switch board.</t>
  </si>
  <si>
    <t xml:space="preserve">10 MODE transient voltage surge suppressor (MOV-Metal Oxide Varistors). It shall be complete with EMI &amp; RFI filters. TVSS assembly cartrage shall be encapsulated inside a NEMA / an IEC enclosure &amp; shall be completely sealed. It shall have inbuilt fuse protection &amp; thermal disconnector and a RED LED indications or a mechanical flag for indication of end of life and a potential free contact for remote / BMS indication for end of lift.
TVSS shall be Type B + Type C as per German Standard or Type 1 + Type 2 as per IEC standards.
</t>
  </si>
  <si>
    <t>Type 1 (Type B) : For Lightning Surges
Type 2 (Type C) : For Switching Surges</t>
  </si>
  <si>
    <t xml:space="preserve">10 Modes are : </t>
  </si>
  <si>
    <t>a) RY, YB, BR                              : 3</t>
  </si>
  <si>
    <t>b) RN, YN, BN                            : 3</t>
  </si>
  <si>
    <t>c) RG, YG, BG, NG                    : 4</t>
  </si>
  <si>
    <t>IMPORTANT NOTES FOR ELECTRICAL PANELS, SWITCHGEAR &amp; MOTOR CONTROL CENTRES</t>
  </si>
  <si>
    <t>●</t>
  </si>
  <si>
    <t xml:space="preserve">SWITCHGEAR OF ONLY ONE MAKE / MANUFACTURER TO BE USED. </t>
  </si>
  <si>
    <t>TYPE-2 CO-ORDINATION TO BE FOLLOWED.</t>
  </si>
  <si>
    <t>MOTORISED (EDO) ACB’S SHALL HAVE CLOSING COIL, SHUNT TRIP COIL &amp; UNDER VOLTAGE RELEASE.</t>
  </si>
  <si>
    <t>ACB’S UPTO 4000A SHALL BE SINGLE FRAME TYPE.</t>
  </si>
  <si>
    <t>ALL ACB’s OF ALL RATINGS, MANUAL &amp; MOTORISED SHALL BE OF DRAW OUT TYPE.</t>
  </si>
  <si>
    <t xml:space="preserve">MCCB’S WITH FIXED THERMAL &amp; MAGNETIC RELEASES, WHEREVER CALLED FOR, CAN ALSO BE WITH ADJUTABLE THERMAL &amp; FIXED MAGNETIC, IF THIS COMES AS A STANDARD FEATURE OF THE PRODUCT. </t>
  </si>
  <si>
    <t xml:space="preserve">MCCB’s UPTO 250A SHALL BE WITH FIXED RELEASES &amp; ABOVE 250A SHALL BE WITH MICRO PROCESSOR BASED RELEASES.  </t>
  </si>
  <si>
    <t xml:space="preserve">MOTOR DUTY MPCB’S &amp; MCCB’S TO BE SELECTED AS PER SWITCHGEAR MANUFACTURER’S RECOMMENDATION / CHARTS. </t>
  </si>
  <si>
    <t xml:space="preserve">IN CASE OF ANY DISCREPANCY BETWEEN SPECIFICATIONS, BOQ &amp; DRAWING (SLD), THE BEST OF THE THREE TO BE CONSIDERED OR CLARIFICATION TO BE SOUGHT FROM THE CONSULTANT / CLIENT / PMC. </t>
  </si>
  <si>
    <t>TEMPERATURE DERATION OF SWITCHGEAR TO BE TAKEN INTO ACCOUNT WHILE SELECTING IT EVEN IF IT IS NOT ACCOUNTED FOR IN THE BOQ / DRAWING (SLD).</t>
  </si>
  <si>
    <t>MOTOR DUTY MCCB’S ARE AVAILABLE IN 50KA FAULT WITHSTAND CAPACITY, EVEN IF IT IS SPECIFIED OTHERWISE IN BOQ / DRAWINGS (SLD).</t>
  </si>
  <si>
    <t>16A, 25A, 32A, 40A, 50A, 63A, 80A, 100A, 125A, 160A, 225A, 250A, 320A, 400A, 500A, 630A</t>
  </si>
  <si>
    <t>STANDARD FAULT WITHSTAND RATINGS OF MCCB’S ARE:</t>
  </si>
  <si>
    <t>16KA, 25KA, 35KA/36KA, 50KA, 65KA/70KA, 100KA</t>
  </si>
  <si>
    <t>STANDARD MPCB’S FAULT WITHSTAND RATINGS ARE:</t>
  </si>
  <si>
    <t xml:space="preserve">25KA, 36KA, 50KA, 100KA, 150KA </t>
  </si>
  <si>
    <t xml:space="preserve">MPCB’S UPTO 63A SHALL BE THERMAL-MAGNETIC TYPE WITH ADJUSTABLE O/L TRIP SETTING AND ABOVE 63A SHALL BE WITH MICROPROCESSOR BASED RELEASE. </t>
  </si>
  <si>
    <t xml:space="preserve">ARRANGEMENT OF PAD LOCKING &amp; FOOL PROOF LOTO (LOCKOUT &amp; TAG OUT) TO BE AVAILABLE WITH ALL MCCB’S &amp; MPCB’S FOR MAINTENANCE, SERVICING, REPAIRS AND INSPECTION FOR SAFETY REASONS ON MOTORS / EQUIPMENT. ALSO, DOOR INTERLOCK DEFEAT FUNCTION SHOULD NOT BE PROVIDED. </t>
  </si>
  <si>
    <t xml:space="preserve">CLIENT’s MAINTENANCE TEAM TO UTILIZE LOTO FEATURE BEFORE INITIATING ANY REPAIR / MAINTENANCE ON ALL ELECTRICAL EQUIPMENT / PUMPS / MOTORS / FANS / BLOWERS ETC. </t>
  </si>
  <si>
    <t xml:space="preserve">ATS </t>
  </si>
  <si>
    <t xml:space="preserve">For Main LT Panel, Fire Emergency Panel &amp; DG Set Aux. Panel: </t>
  </si>
  <si>
    <t xml:space="preserve">For Lift Panel &amp; UPS Input Panel: </t>
  </si>
  <si>
    <t>SWITCHGEAR SELECTION SHOULD ACHIEVE DISCRIMINATION EVEN IF IT IS NOT SHOWN IN BOQ / DRAWING (SLD).</t>
  </si>
  <si>
    <t xml:space="preserve">BURDEN CALCULATIONS FOR CT’S, PT’S AND CONTROL TRANSFORMERS TO BE SUMITTED ALONG WITH SHOP DRWINGS. </t>
  </si>
  <si>
    <t xml:space="preserve">INCOMER SWITCHGEAR, BUS BARS, SUPPORTS AND OUTGOING SWITCHGEAR SHALL BE OF SAME FAULT LEVEL WITHSTAND CAPACITY AS MENTIONED FOR THE PANEL. </t>
  </si>
  <si>
    <t>SUGGESTED “MCCB” SELECTION FOR CAPACITOR APPLICATION WITH DETUNED FILTERS:</t>
  </si>
  <si>
    <t xml:space="preserve">5 KVAR : 16A TP MCCB (TH + MG) – F </t>
  </si>
  <si>
    <t xml:space="preserve">10 KVAR : 25A TP MCCB (TH + MG) – F </t>
  </si>
  <si>
    <t xml:space="preserve">15 KVAR : 40A TP MCCB (TH + MG) – F </t>
  </si>
  <si>
    <t xml:space="preserve">20 KVAR : 50A TP MCCB (TH + MG) – F </t>
  </si>
  <si>
    <t xml:space="preserve">25 KVAR : 63A TP MCCB (TH + MG) – F </t>
  </si>
  <si>
    <t xml:space="preserve">50 KVAR : 125A TP MCCB (TH + MG) – F </t>
  </si>
  <si>
    <t xml:space="preserve">CAPACITORS SHALL BE HEAVY DUTY MPP CONSTRUCTION. </t>
  </si>
  <si>
    <t xml:space="preserve">7% &amp; 14% DETUNED REACTORS SHALL BE COPPER WOUND, CLASS H INSULATION. </t>
  </si>
  <si>
    <t xml:space="preserve">DEDICATED COPPER EARTHING LINK OF SUITABLE SIZE ON INSULATED SUPPORTS FOR: </t>
  </si>
  <si>
    <t>ALL UPS DB’S, PDU’S, UPS OUTPUT PANELS &amp; FLOOR UPS PANELS/ SDB - UPS PANELS WILL HAVE A DEDICATED COPPER EARTH LINK OF ADEQUATE SIZE SUPPORTED ON INSULATED SUPPORTS FOR 3RD PIN EARTHING (ISOLATED GROUND).</t>
  </si>
  <si>
    <t xml:space="preserve">THE GROUNDING EARTH LINK SHALL ALSO BE PROVIDED IN ADDITION TO DEDICATED EARTH BUS. </t>
  </si>
  <si>
    <t>MOTOR FEEDERS</t>
  </si>
  <si>
    <t>MOTOR FEEDERS WITH STARTERS:-</t>
  </si>
  <si>
    <t xml:space="preserve">Upto 10 HP / 7.5 KW Motor </t>
  </si>
  <si>
    <t>MPCB’S upto 63A shall be Thermal-Magnetic type with adjustable O/L trip setting and above 63A shall be with Microprocessor based release.</t>
  </si>
  <si>
    <t>DOL</t>
  </si>
  <si>
    <t>From 12.5 HP / 9.3 KW to 40 HP / 30 KW Motors</t>
  </si>
  <si>
    <t xml:space="preserve">Star Delta </t>
  </si>
  <si>
    <t xml:space="preserve">From 50 HP / 37 KW to 150 HP / 110 KW </t>
  </si>
  <si>
    <t>3P MCCB – M (F) (Motor Duty – Fixed Release)</t>
  </si>
  <si>
    <t>External Electronic O/L Relay with SPP</t>
  </si>
  <si>
    <t>Above 150 HP / 110 KW Motors</t>
  </si>
  <si>
    <t>3P MCCB – MP (Motor Duty – Micro Processor Base Release)</t>
  </si>
  <si>
    <t>Star Delta</t>
  </si>
  <si>
    <t>MOTOR FEEDERS WITH VFD’s</t>
  </si>
  <si>
    <t>Upto 40 HP / 30 KW Motors</t>
  </si>
  <si>
    <t>3P MPCB –MG (Magnetic Release)</t>
  </si>
  <si>
    <t>MPCB’S upto 63A shall be Magnetic release and above 63A shall be with Microprocessor based release.</t>
  </si>
  <si>
    <t>VFD</t>
  </si>
  <si>
    <t>From 50 HP / 37 KW to 150 HP / 110 KW Motors</t>
  </si>
  <si>
    <t>Above 150  HP / 110 KW Motors</t>
  </si>
  <si>
    <t>3P MCCB – M (MP) (Motor Duty – Micro Processor Base Release)</t>
  </si>
  <si>
    <t>MOTOR FEEDERS WITH SOFT STARTERS</t>
  </si>
  <si>
    <t>Upto 40 HP / 30 KW Motor</t>
  </si>
  <si>
    <t>3P MPCB – MG (Magnetic Release)</t>
  </si>
  <si>
    <t xml:space="preserve">Soft Starter with inbuilt Bypass Contactor </t>
  </si>
  <si>
    <t xml:space="preserve">From 50 HP/ 37 KW to 150 HP / 110 KW Motor </t>
  </si>
  <si>
    <t xml:space="preserve">Above 150 HP / 110 KW Motor </t>
  </si>
  <si>
    <t xml:space="preserve">JET FAN 2 STAGE STARTER </t>
  </si>
  <si>
    <t>2 Stage Starter</t>
  </si>
  <si>
    <t xml:space="preserve">Overload Relay &amp; SPP </t>
  </si>
  <si>
    <t>Refer to the SLD:</t>
  </si>
  <si>
    <t>MAIN AHU PANEL</t>
  </si>
  <si>
    <t>LOWER GROUND FLOOR. AHU PANEL</t>
  </si>
  <si>
    <t>GROUND FLOOR. AHU PANEL</t>
  </si>
  <si>
    <t>FIRST FLOOR AHU PANEL</t>
  </si>
  <si>
    <t>SECOND FLOOR AHU PANEL</t>
  </si>
  <si>
    <t>THIRD FLOOR AHU PANEL</t>
  </si>
  <si>
    <t>FOURTH FLOOR AHU PANEL</t>
  </si>
  <si>
    <t>FIFTH FLOORL AHU PANEL</t>
  </si>
  <si>
    <t>PRESSURIZATION PANEL (TERRACE)</t>
  </si>
  <si>
    <t>SMOKE VENT. PANEL (TERRACE)</t>
  </si>
  <si>
    <t>VENTILATION PANEL (G. FLOOR)</t>
  </si>
  <si>
    <t>INSTALLATION OF LT PANELS:</t>
  </si>
  <si>
    <t>Receiving, unloading, shifting assembling, installation, testing and commissioning of LT distribution panels including alignment, leveling and grouting with dash fasteners, G.I. Nut bolts and marking of all incoming and outgoing feeders with synthetic enamel paint in an approved manner as required by PMC / Owner / Architect / Consultant complete as required for the following: (Note: Contractor to workout the size of panels from the SLD of panels).</t>
  </si>
  <si>
    <t xml:space="preserve">FOLLOWING PANELS AS PER SLD </t>
  </si>
  <si>
    <t>ON/OFF PUSH BUTTONS</t>
  </si>
  <si>
    <t>Stay-Put Type ON/OFF Push Buttons in a Hinge Box. (150mm x 150mm size) - in IP-rated Outdoor-type Weather-proof enclosure. OFF push button shall be in a Lockable-type 2 hour / 250 deg. C Fire Rated Enclosure.</t>
  </si>
  <si>
    <t>OFF PUSH BUTTONS</t>
  </si>
  <si>
    <t>Stay-Put Type OFF Push Buttons in a Hinge Box. (150mm x 150mm size) - in IP-rated Outdoor-type Weather-proof enclosure. OFF push button shall be in a Lockable-type 2 hour / 250 deg. C Fire Rated Enclosure.</t>
  </si>
  <si>
    <t>LT CABLES, SUB MAINS CABLING &amp; CABLE TRAYS:</t>
  </si>
  <si>
    <t>The rate shall also include the following:</t>
  </si>
  <si>
    <t>Effecting adequate and proper connections at terminations.</t>
  </si>
  <si>
    <t>Providing all fixing accessories such as clamping devices nuts, bolts and screws.</t>
  </si>
  <si>
    <t>Wherever the cables are of aluminum and bus bars of copper, bimetallic lugs shall be used.</t>
  </si>
  <si>
    <t>All cable shall be laid with one diameter gap or as specified or as called for.</t>
  </si>
  <si>
    <t>All cable shall be IS approved and IS marked.</t>
  </si>
  <si>
    <t>Burried LT cables to be laid atleast 750mm below ground.</t>
  </si>
  <si>
    <t>All cutouts / sleeves shall be sealed with fire retardant sealent as approved.</t>
  </si>
  <si>
    <t>Leave sufficient cable loops at both the cable ends.</t>
  </si>
  <si>
    <t>Use Tinned copper thimbles/lugs with copper cables/copper wires.</t>
  </si>
  <si>
    <t>Cable Clamps, saddles &amp; screws :</t>
  </si>
  <si>
    <t>Cable fixing clamps, saddles  &amp; screws on trays / walls / slabs</t>
  </si>
  <si>
    <t>Indoor Application:</t>
  </si>
  <si>
    <t>Outdoor Application:</t>
  </si>
  <si>
    <t>Clamps spacing</t>
  </si>
  <si>
    <t>XLPE "ARMOURED" "ALUMINIUM" CONDUCTOR CABLES:</t>
  </si>
  <si>
    <t>1A</t>
  </si>
  <si>
    <t>3Cx 95 sq.mm. Al. Ar. XLPE cable</t>
  </si>
  <si>
    <t>RO</t>
  </si>
  <si>
    <t>3Cx 70 sq.mm. Al. Ar. XLPE cable</t>
  </si>
  <si>
    <t>3Cx 50 sq.mm. Al. Ar. XLPE cable</t>
  </si>
  <si>
    <t>3Cx 35 sq.mm. Al. Ar. XLPE cable</t>
  </si>
  <si>
    <t>3Cx 25 sq.mm. Al. Ar. XLPE cable</t>
  </si>
  <si>
    <t>1B.</t>
  </si>
  <si>
    <t>LAYING OF CABLES- ON EXISTING TRAYS / IN EXISTING DUCTS / IN EXISTING TUNNELS / IN SHAFTS (IS:7098 Part-I):</t>
  </si>
  <si>
    <t>CABLE TERMINATION (IS:7098 Part-I)</t>
  </si>
  <si>
    <t>XLPE "ARMOURED" COPPER" CONDUCTOR CABLES:</t>
  </si>
  <si>
    <t>3A.</t>
  </si>
  <si>
    <t>SUPPLY OF CABLES - XLPE INSULATED, FR-LSH PVC SHEATHED COPPER CONDUCTOR ARMOURED CABLES (IS:7098 Part-I)</t>
  </si>
  <si>
    <t>3 CORES - ARMOURED (MAY BE USED FOR CHILLERS, AHU'S, PLUMBING PUMPS, MOTORS &amp; OTHERS)</t>
  </si>
  <si>
    <t>3C x 10 sq.mm.Cu. Ar. XLPE cable</t>
  </si>
  <si>
    <t>3C x 6 sq.mm.Cu. Ar. XLPE cable</t>
  </si>
  <si>
    <t>3C x 4 sq.mm.Cu. Ar. XLPE cable</t>
  </si>
  <si>
    <t>2 CORES - ARMOURED - COPPER</t>
  </si>
  <si>
    <t>2C x 1.5 sq.mm.Cu. Ar. XLPE cable</t>
  </si>
  <si>
    <t>1 CORES - UN. ARMOURED *(can be used for UPS cabling &amp; Rising Main Tap Off to Meter Boards &amp; others)</t>
  </si>
  <si>
    <t>3B.</t>
  </si>
  <si>
    <t>FIRE SURVIVAL 'ARMOURED' 'COPPER' CONDCTOR CABLES:</t>
  </si>
  <si>
    <t>5A</t>
  </si>
  <si>
    <t>(MAY BE USED FOR LIFTS, LIFT PANELS, SMOKE VENTING PANELS, PR. FAN PANELS, BASEMENT VENTILATION FAN PANELS, VENTILATION FANS, FIRE PUMP PANEL, EMERGENCY PANEL, EMERGENCY DB'S &amp; OTHERS)</t>
  </si>
  <si>
    <t xml:space="preserve">3C x 10 sq.mm Copper Conductor Ar. FS Cable </t>
  </si>
  <si>
    <t xml:space="preserve">3C x 6 sq.mm Copper Conductor Ar. FS Cable </t>
  </si>
  <si>
    <t xml:space="preserve">3C x 4 sq.mm Copper Conductor Ar. FS Cable </t>
  </si>
  <si>
    <t xml:space="preserve">2C x 1.5 sq.mm Copper Conductor Ar. FS Cable </t>
  </si>
  <si>
    <t>5B.</t>
  </si>
  <si>
    <t>Location          CFM       TSP             Fan dia"       RPM           Approx. Fan         Fixed                  Motor                                                                                                           '                                       (mm Wg)   ( mm)                             motor  (Kw)        / Variable           Class</t>
  </si>
  <si>
    <t>(LGF,)             4200       30               630               2850              1.5                  Fixed                  IE2                                                 (Plumbing Pump Room)</t>
  </si>
  <si>
    <t>(LGF,)             8000       30               710               1450              3.7                  Fixed                  IE2                                      (Fire Pump Room)</t>
  </si>
  <si>
    <t>(GF,)               1900       30               400               2850              1.1                  Fixed                  IE2                                                      (LT Panel Room)</t>
  </si>
  <si>
    <t>(LGF,)             4200       30               630               2850              1.5                  Fixed                  IE2                                              (Plumbing Pump Room)</t>
  </si>
  <si>
    <t>(LGF,)             8000       30               710               1450              3.7                  Fixed                  IE2                                        (Fire Pump Room)</t>
  </si>
  <si>
    <t>Lift Well              12600        30               800          1450                3.7                          Fixed                 IE1                               Near ST-01</t>
  </si>
  <si>
    <t>Pass.Lift Well    11000        30               710          1450                3.7                          Fixed                 IE1                                  LHS</t>
  </si>
  <si>
    <t>Pass.Lift Well    11000        30               710          1450                3.7                          Fixed                 IE1                                   RHS</t>
  </si>
  <si>
    <t xml:space="preserve">Lift Well             11500           30               800         1450                3.7                          Fixed                 IE1                                RHS UPPER </t>
  </si>
  <si>
    <t xml:space="preserve">Lift Well             11000           30               710         1450                3.7                          Fixed                 IE1                               RHS LOWER </t>
  </si>
  <si>
    <t>GST SHALL BE EXTRA AS APPLICABLE</t>
  </si>
  <si>
    <t>SCHEDULE OF QUANTITIES FOR HVAC LOW SIDE WORKS</t>
  </si>
  <si>
    <t xml:space="preserve">25mm dia NB </t>
  </si>
  <si>
    <t xml:space="preserve">32mm dia NB </t>
  </si>
  <si>
    <t xml:space="preserve">40mm dia NB </t>
  </si>
  <si>
    <t>50mm dia NB</t>
  </si>
  <si>
    <t xml:space="preserve">65mm dia NB </t>
  </si>
  <si>
    <t xml:space="preserve">80mm dia NB </t>
  </si>
  <si>
    <t xml:space="preserve">100mm dia NB </t>
  </si>
  <si>
    <t>125mm dia NB</t>
  </si>
  <si>
    <t xml:space="preserve">150mm dia NB  </t>
  </si>
  <si>
    <t>300mm dia NB  - 6.3mm</t>
  </si>
  <si>
    <t xml:space="preserve"> CFM            TSP            TR           Cooling          Approx.   
                      mm                             Coil                Motor     
                      Wg                            (Row)               (KW)     </t>
  </si>
  <si>
    <t xml:space="preserve">6200           32            14.0             4                      2.2    </t>
  </si>
  <si>
    <t>GALGOTIA UNIVERSITY, ADMIN BLOCK, GREATER NOIDA</t>
  </si>
  <si>
    <t xml:space="preserve">2000           32            4.0               4                      0.75    </t>
  </si>
  <si>
    <t xml:space="preserve">1900           32            5.0               4                      0.75    </t>
  </si>
  <si>
    <t xml:space="preserve">1900           32            4.5               4                      0.75    </t>
  </si>
  <si>
    <t xml:space="preserve">2700           32            5.5               4                      1.1    </t>
  </si>
  <si>
    <t xml:space="preserve">2700           32            5.0               4                      1.1    </t>
  </si>
  <si>
    <t xml:space="preserve">2700           32            4.0               4                      1.1    </t>
  </si>
  <si>
    <t xml:space="preserve">2500           32            5.0               4                      1.1    </t>
  </si>
  <si>
    <t xml:space="preserve">2500           32            4.5               4                      1.1    </t>
  </si>
  <si>
    <t xml:space="preserve">2200           32            4.0               4                      1.1    </t>
  </si>
  <si>
    <t xml:space="preserve">2100           32            4.0               4                      1.1    </t>
  </si>
  <si>
    <t xml:space="preserve">2000           32            2.5               4                      0.75    </t>
  </si>
  <si>
    <t xml:space="preserve">2000           32            3.0               4                      0.75    </t>
  </si>
  <si>
    <t xml:space="preserve">3600           32            6.0               4                      1.1    </t>
  </si>
  <si>
    <t xml:space="preserve">2000           32            5.5               4                      0.75    </t>
  </si>
  <si>
    <t xml:space="preserve">1700           32            4.0               4                      0.75    </t>
  </si>
  <si>
    <t xml:space="preserve">1700           32            5.0               4                      0.75    </t>
  </si>
  <si>
    <t xml:space="preserve">1700           32            4.5               4                      0.75    </t>
  </si>
  <si>
    <t xml:space="preserve">1700           32            3.5               4                      0.75    </t>
  </si>
  <si>
    <t xml:space="preserve">1800           32            5.0               4                      0.75    </t>
  </si>
  <si>
    <t xml:space="preserve">1700           32            3.0               4                      0.75    </t>
  </si>
  <si>
    <t xml:space="preserve">1600           32            4.5               4                      0.75    </t>
  </si>
  <si>
    <t xml:space="preserve">1600           32            3.5               4                      0.75    </t>
  </si>
  <si>
    <t xml:space="preserve">1500           32            4.5               4                      0.75    </t>
  </si>
  <si>
    <t xml:space="preserve">1500           32            3.5               4                      0.75    </t>
  </si>
  <si>
    <t xml:space="preserve">1500           32            3.0               4                      0.75    </t>
  </si>
  <si>
    <t xml:space="preserve">1400           32            5.0               4                      0.75    </t>
  </si>
  <si>
    <t xml:space="preserve">1400           32            4.5               4                      0.75    </t>
  </si>
  <si>
    <t xml:space="preserve">1400           32            4.0               4                      0.75    </t>
  </si>
  <si>
    <t xml:space="preserve">1300           32            4.0               4                      0.75    </t>
  </si>
  <si>
    <t xml:space="preserve">1200           32            2.5               4                      0.75    </t>
  </si>
  <si>
    <t xml:space="preserve">1100           32            3.5               4                      0.75    </t>
  </si>
  <si>
    <t xml:space="preserve">1100           32            3.0               4                      0.75    </t>
  </si>
  <si>
    <t xml:space="preserve">1000           32            3.0               4                      0.75    </t>
  </si>
  <si>
    <t xml:space="preserve">1000           32            2.5               4                      0.75    </t>
  </si>
  <si>
    <t xml:space="preserve">900             32            2.0               4                      0.75    </t>
  </si>
  <si>
    <t xml:space="preserve">700             32            1.5               4                      0.75    </t>
  </si>
  <si>
    <t xml:space="preserve">6000             50           12.0               6                             3.7             H           </t>
  </si>
  <si>
    <t xml:space="preserve">5500             50           11.5              6                             2.2              H           </t>
  </si>
  <si>
    <t>2700           65            17.5                8                     1.5</t>
  </si>
  <si>
    <t>2400           65            15.5                8                     1.5</t>
  </si>
  <si>
    <t>2100           65            13.5                8                     1.5</t>
  </si>
  <si>
    <t>3000           65            19.5               8                     1.5</t>
  </si>
  <si>
    <t>1900           65            12.5                8                     1.1</t>
  </si>
  <si>
    <t>1800           65            12.0                8                     1.1</t>
  </si>
  <si>
    <t>1300           65              8.5                8                     0.75</t>
  </si>
  <si>
    <t>1200           65              8.0                8                    0.75</t>
  </si>
  <si>
    <t>AIR COOLED - SPLIT UNITS (Inverter Type)</t>
  </si>
  <si>
    <t xml:space="preserve">An Oudoor unit and an Indoor unit can be: </t>
  </si>
  <si>
    <t>●High wall type</t>
  </si>
  <si>
    <t>The unit shall be with R32 / R410 refrigerant.</t>
  </si>
  <si>
    <t>The unit shall be with hand held IR remote or corded remote as may be required.</t>
  </si>
  <si>
    <t>Hi wall units  (Only Cooling) - (Noise Level 32-39 db)</t>
  </si>
  <si>
    <t xml:space="preserve">Notes: </t>
  </si>
  <si>
    <t>Hi-walls shall be with cordless remote.</t>
  </si>
  <si>
    <t>Remote Controller</t>
  </si>
  <si>
    <t>Corded Remotes</t>
  </si>
  <si>
    <t>Cordless Remotes</t>
  </si>
  <si>
    <t>Important Note:</t>
  </si>
  <si>
    <t xml:space="preserve">All compressors shall be with inverter technology. </t>
  </si>
  <si>
    <t>The indoor unit shall be with drain pump kit.</t>
  </si>
  <si>
    <t>SEQUENTIAL CONTROLLER</t>
  </si>
  <si>
    <t xml:space="preserve">Supply,installation,testing and commissioning of Sequential Controller for controlling Split Unit's. The controller shall ensure cyclic operation of AC units. It shall also have inbuilt temperature sensor &amp; temperature display. </t>
  </si>
  <si>
    <t>Sequential Controller for (1W+1S) units</t>
  </si>
  <si>
    <t>ODU Anti Corrosive Coating</t>
  </si>
  <si>
    <t>Carrying out Anti Corrosive coating through spray painting process on coil, fins, joints &amp; header of each ODU as per paint manufacturer's recommendation including supply of paint:</t>
  </si>
  <si>
    <t>Product: Promak
Coating: Ultra Corr ACX 4000</t>
  </si>
  <si>
    <t>Refrigerant Piping</t>
  </si>
  <si>
    <t xml:space="preserve">Supply, Installation, commisioning of Interconnecting  refrigerant  pipe work with  closed cell elastomeric nitrile rubber tubular insulation between  each set of  indoor &amp;  outdoor units as per  specifications,  all   piping  inside  the   room  shall  be properly  supported  with  MS  hanger &amp; clamps. Exposed refrigerant copper piping shall be with uv coating. </t>
  </si>
  <si>
    <t>15.9 mm O.D. (insulation : 9 mm)</t>
  </si>
  <si>
    <t>6.4 mm O.D. (insulation : 9 mm)</t>
  </si>
  <si>
    <t>The split unit shall be only cooling as mentioned below in the BOQ.</t>
  </si>
  <si>
    <t>The unit shall be minimum '4 Star' rated.</t>
  </si>
  <si>
    <t xml:space="preserve">Outdoor condensing unit shall comprise of single / multi inverter, rotary / scroll compressor &amp; air cooled condenser with fan &amp; motor.  Evaporating unit shall consist of a blower section with dynamically balanced centrifugal blower driven by induction motor, multirows deep copper cooling coil with aluminium fins, thermostatic expansion valve etc.  The evaporating unit shall be equipped with synthetic fibre filters, insulated drain pan, safety controls, thermostat all complete in a unit. Ductable units / Fured-in units shall have fire retardant canvass connection at fan outlet.  </t>
  </si>
  <si>
    <t>The units shall be suitable for 230V±6%, or 415V±10%, 50 ± 3%,Hz supply &amp; complete with electrical controls &amp; panels, if required.</t>
  </si>
  <si>
    <t>Refrigerant piping shall be joint with press fitting like, street bend, bend, obtuse elbow, reducing coupler, long length reducers coupler etc. Complete with as per technical specification.</t>
  </si>
  <si>
    <t>VRV/VRF SYSTEM</t>
  </si>
  <si>
    <t xml:space="preserve">SUPPLY OF VRV SYSTEMS (Variable Refrigerant volume) </t>
  </si>
  <si>
    <t>Note: VRV Units shall meet minimum efficiency requirements as per latest ECBC norms. EER &amp; IEER values as specified in ECBC to be met or as per latest BIS standards, if they  are more stringent.</t>
  </si>
  <si>
    <t>Outdoor Units- (R410A) (Only Cooling)</t>
  </si>
  <si>
    <t>Indoor Units</t>
  </si>
  <si>
    <t>Indoor High static Ceiling concealing ductable</t>
  </si>
  <si>
    <t>High Static (ESP: 15-20mm Wg), Low noise (35-40 db)</t>
  </si>
  <si>
    <t>Hi wall finished units (Noise Level 32-39 db)</t>
  </si>
  <si>
    <t>Refrigerant Joints/ Headers</t>
  </si>
  <si>
    <t>Important Note for VRV system:</t>
  </si>
  <si>
    <t>All compressors shall be with inverter technology. VRF system shall be with heating / cooling mode.</t>
  </si>
  <si>
    <t>INSTALLATION OF VRV EQUIPMENTS</t>
  </si>
  <si>
    <t>Variable Refrigerant Volume System</t>
  </si>
  <si>
    <t>2.1.1</t>
  </si>
  <si>
    <t xml:space="preserve">Outdoor Unit </t>
  </si>
  <si>
    <t>(Bidder to check drawings and also visit site to understand the limitations, ground reality and machinery required to hoist ODU's to terrace or at the location as shown on the drawings and include all necessary costs in its quote.)</t>
  </si>
  <si>
    <t>2.2.1</t>
  </si>
  <si>
    <t>2.2.2</t>
  </si>
  <si>
    <t>Installation, testing &amp; Commissioning of Remote controllers (Corded) for operation of indoor units.</t>
  </si>
  <si>
    <t>Installation, testing &amp; Commissioning of Remote controllers (Cordless) for operation of indoor units.</t>
  </si>
  <si>
    <t>Lifting, shifting, positioning, installation, testing &amp; Commissioning  of fittings Y-joints  and headers for all Indoor units.</t>
  </si>
  <si>
    <t>Installation, testing and commissioning of central remote controller (I Touch Manager) suitable for all indoor units and all outdoor units.</t>
  </si>
  <si>
    <t>Notes</t>
  </si>
  <si>
    <t>Ductable Indoor Units shall be complete with its electrical control panel having switches &amp; starters.(BMS Compatible)</t>
  </si>
  <si>
    <t>The VRV controller should communicate all the parameters to BMS an Modbus (Bacnet).</t>
  </si>
  <si>
    <t>The cost must include transportation to site &amp; lifting upto terrace floor in knocked down condition.</t>
  </si>
  <si>
    <t>Installation including necessary resisto-flex anti-vibrations pads etc.</t>
  </si>
  <si>
    <t xml:space="preserve">Supply, Installation, commisioning of Interconnecting  refrigerant  pipe work with (19mm/13 mm thick) closed cell elastomeric nitrile rubber tubular insulation between  each set of  indoor &amp;  outdoor units as per  specifications,  all   piping  inside  the   room  shall  be properly  supported  with  MS  hanger &amp; clamps. Exposed refrigerant copper piping shall be with uv coating. </t>
  </si>
  <si>
    <t>a)</t>
  </si>
  <si>
    <t>b)</t>
  </si>
  <si>
    <t>c)</t>
  </si>
  <si>
    <t>28.6 mm O.D. (insulation : 19 mm)</t>
  </si>
  <si>
    <t>d)</t>
  </si>
  <si>
    <t>22.2 mm O.D. (insulation : 13 mm)</t>
  </si>
  <si>
    <t>e)</t>
  </si>
  <si>
    <t>19.1 mm O.D. (insulation : 13 mm)</t>
  </si>
  <si>
    <t>f)</t>
  </si>
  <si>
    <t>15.9 mm O.D. (insulation : 13 mm)</t>
  </si>
  <si>
    <t>g)</t>
  </si>
  <si>
    <t>12.7 mm O.D. (insulation : 13 mm)</t>
  </si>
  <si>
    <t>9.5 mm O.D. (insulation : 13 mm)</t>
  </si>
  <si>
    <t>6.4 mm O.D. (insulation : 13 mm)</t>
  </si>
  <si>
    <t>ELECTRICAL WORKS FOR VRV ODU's:</t>
  </si>
  <si>
    <t>Supply, installation, testing &amp; commissiong of ODU's isolator units and further cabling and earthing upto ODU.</t>
  </si>
  <si>
    <t>For single module VRV  ODU's  :</t>
  </si>
  <si>
    <t>Communication cable and conduit work:</t>
  </si>
  <si>
    <t>Supply, laying , testing and commissioning of 2C x 1.5 sq.mm copper conductor shielded cable in existing conduit. (Communication cable)</t>
  </si>
  <si>
    <t>Supply, laying and fixing of conduit work including bends, junction boxes, pull wire, surface or concealed conduit work including necessary civil work such as chasing , concealing and making good and or necessary SS clamples, saddles and screws for fixing of conduit: (Conduit for communication cable).</t>
  </si>
  <si>
    <t xml:space="preserve">25 mm dia 16G MS conduit.         </t>
  </si>
  <si>
    <t>Supply and fixing necessary GI perforated cable tray for laying of ODU cables:</t>
  </si>
  <si>
    <t>150 mm wide</t>
  </si>
  <si>
    <t xml:space="preserve">200mm wide     </t>
  </si>
  <si>
    <t>For Toilets                              4500                                          40                                    2.0</t>
  </si>
  <si>
    <t xml:space="preserve"> 125                                     20                                     0.15                                1-Ph                      </t>
  </si>
  <si>
    <t xml:space="preserve">1700                                     20                                 0.37                         1-Ph                         </t>
  </si>
  <si>
    <t xml:space="preserve">1300                                     20                                 0.37                         1-Ph                         </t>
  </si>
  <si>
    <t>TERTIARY PUMPS with 44mm thick</t>
  </si>
  <si>
    <t>PR.AC UNITS</t>
  </si>
  <si>
    <t xml:space="preserve">The indoor unit shall also have heater &amp; humidifier. </t>
  </si>
  <si>
    <t>The external static pressure of fan shall not be less than 10mm Wg.</t>
  </si>
  <si>
    <t xml:space="preserve"> The controller of the unit shall be intelligent.</t>
  </si>
  <si>
    <t xml:space="preserve">The controller shall also after auto sequential operation of Precision Air Conditioning Units. </t>
  </si>
  <si>
    <t>PR.AC shall have atleast two dry contacts for remote alarms.</t>
  </si>
  <si>
    <t>The unit shall be complete with motorised damper on suction side with fire retardant canvas connection &amp; factory fabricated ducting upto false ceiling</t>
  </si>
  <si>
    <t>The unit shall be suitable for 380-415 Volts / 50HZ /3 Phase supply.</t>
  </si>
  <si>
    <t>2. Units shall also be suitable to deliver the desired capacity after deration for such a distance of piping.</t>
  </si>
  <si>
    <t>3. Bidder to include suitable size (dia) extra length of piping in the BOQ along with kit (solenoid valve, NRV, extra oil charge &amp; extra refrigerant charge.</t>
  </si>
  <si>
    <t>4. Water connection shall be provided at one point with in 5m in the room. The entire onward piping upto the machines shall be done by other agency.</t>
  </si>
  <si>
    <t xml:space="preserve">5. Drain piping with insulation and connection upto 10 M the nearest drain point in the room shall be included. The drain piping shall be of 25mm dia GI 'B' Class duly insulated with 9mm thick nitrile rubber.  </t>
  </si>
  <si>
    <t>6. The interconnecting copper conductor control &amp; power cabling with earthing between indoor &amp; outdoor units of adequate size &amp; quantity to be considered along with GI cable tray.</t>
  </si>
  <si>
    <t>7. The incoming copper cabling along with earhting from the indoor isolator to AC unit shall also be accounted for in the scope of work.</t>
  </si>
  <si>
    <t>8. Oudoor Unit's power isolator in weather proof IP66 Plastic enclosure mounted on the outdoor unit it self for power ON/OFF to outdoor. And Indoor unit's MCCB/MCB power isolator in a  powder coated sheet steel enclosure.</t>
  </si>
  <si>
    <t>9. Necessary mounting stands for indoor &amp; outdoor units also to be included in the scope of works.</t>
  </si>
  <si>
    <t>10. First charge of refrigerant to be included in the cost.</t>
  </si>
  <si>
    <t xml:space="preserve">11. Cost shall also include lifting, shifting and positioning to site as per site requirement and height of floor in the building. </t>
  </si>
  <si>
    <t>12. Nitrogen testing, vaccumising and testing and commissioning of the unit complete in all respect.</t>
  </si>
  <si>
    <t>13. Each unit should have a inbuilt card for Bacnet/Modbus output for BMS monitoring.</t>
  </si>
  <si>
    <t>14. The unit shall have water leak detection sensing tape with alarm initiation system, on detection of water leakage under the machine in the vicinity.</t>
  </si>
  <si>
    <t>15. The unit shall have a feature to trip off automaticaly in the event of receiving a fire signal from the fire detection system. The necessary cabling between the fire relay control module with in the space/room and the unit's controller shall be considered in the scope of work and supply.</t>
  </si>
  <si>
    <t>Supply &amp; installation of floor /ceiling insulation as per the approved shop drawings / specifications given below:</t>
  </si>
  <si>
    <t>10mm thick closed cell elastomeric nitrile rubber class "O" with metallised foil.</t>
  </si>
  <si>
    <t>Supply, installation, testing &amp; commissioning of COLD AISLE CONTAINMENT:</t>
  </si>
  <si>
    <t>Cold Aisle Containment Door : The door fame should  be of Aluminium / GI Frame powder coated or Anodized  having 4 mm thick Fire retardant Transparent sheets with 90 % approx Viewable area. The door should be equipped with necessary fittings and lock.</t>
  </si>
  <si>
    <t>For Server Room</t>
  </si>
  <si>
    <t>PIPING INSTALLATION (BURRIED/LAID IN GROUND/EARTH)</t>
  </si>
  <si>
    <t>PIPING INSTALLATION : BURRIED IN GROUND/EARTH INCLUDING CIVIL WORK LIKE DIGGING TRENCHES, PIPE CIVIL SUPPORTS &amp; EARTH BACK FILL.</t>
  </si>
  <si>
    <t>Supply, Installation, testing &amp; Commissioning of MS "C" class ERW Chilled water piping cut to required lengths &amp; installed with welded joints including fittings such as bends, elbows, tees, reducers, rubber gaskets, factory fabricated GI piping supports &amp; vibration isolators, companion flanges, painting etc. Price shall also include pressure testing.</t>
  </si>
  <si>
    <t xml:space="preserve">The cost shall include digging trenches, making concrete base/plinth for pipe supports and required supporting arrangement, and back filling as required. (For Piping installation Burried in ground / in Earth) </t>
  </si>
  <si>
    <t xml:space="preserve">Pipes shall be "Heavy duty" M.S. Class “C” Black pipes  up  to 150 mm shall conform to  IS:1239 (Part 1) -2004 and MS ERW Black Pipes above 150 mm shall conform to IS:3589 -2001 Gr Fe 330 with latest amendments. </t>
  </si>
  <si>
    <t>INSULATION ON CHILLED WATER PIPING &amp; FITTINGS (ONLY INSULATION PART) . PIPING &amp; FITTINGS MATERIAL.</t>
  </si>
  <si>
    <t xml:space="preserve">With TF Quality Expanded Polystyrene finished with Sand Cement Plaster &amp; Tar felt:
● Directly buried in ground trenches
</t>
  </si>
  <si>
    <t>300mm with 75mm thick</t>
  </si>
  <si>
    <t>250mm with 75mm thick</t>
  </si>
  <si>
    <t>200mm with 75mm thick</t>
  </si>
  <si>
    <t>AIR SEPARATOR with 50mm thick</t>
  </si>
  <si>
    <t>Supply &amp; Installation of floor / ceiling insulation with 10mm thick closed cell elastomeric rubber EPDM ,50kg/cub.m density , Rohs compliant, Class 'O' insulation faced  with 7ml  glass cloth &amp; secured with manufacturer approved adhesive. The insulation shall be No smoke, self extingushing type and with vapour barrier quality.</t>
  </si>
  <si>
    <t>24 X 7 AC ROOMS, CRITICAL ROOMS (UPS ROOM) FLOOR &amp; CEILING THERMAL INSULATION (NOT EXPOSED TO SUN)</t>
  </si>
  <si>
    <t>VAV BOXES:</t>
  </si>
  <si>
    <t>SUPPLY OF VARIABLE AIR VOLUME BOXES (VAV'S)</t>
  </si>
  <si>
    <t>Quoted prices to include cost of equipment including,  Packing,  Forwarding charges, Transport Charges, Transit insurance &amp; Testing etc.</t>
  </si>
  <si>
    <t>VAVs shall be pressure independent type &amp; low velocity type, cooling only (Without heating coils / strips)</t>
  </si>
  <si>
    <t>VAV Boxes shall be slow reacting type capable of delivering variable air volume type by the action of opposed blade volume control damper</t>
  </si>
  <si>
    <t>VAV boxes shall be supplied with end flanges for attachment to flanged duct ends and shall be complete with all internal Acoustic treatment.</t>
  </si>
  <si>
    <t>The casing shall be double skin type of Galvanized sheet steel construction with a completely sealed, easily removable. The access shall be provided in the bottom side only. VAV boxes shall be factorty accousticaly lined. The complete VAV box , actuator and controller shall be factory assembled.</t>
  </si>
  <si>
    <t>VAV shall be electronically controlled networkable controller type complete with low leakage damper actuator, Microprocessor unit, wall / ceiling mounted temperature sensor with ON/OFF Switch, control transformer, unit hander brackets etc.</t>
  </si>
  <si>
    <t>VAV Boxes shall also be able to reset any air flow between zero and the maximum air quantity that the boxes can handle without changing orifices or other parts, but the boxes shall be factory set at 20% of the maximum flow as minimum flow.</t>
  </si>
  <si>
    <t>The noise level from the VAV boxes shall not exceed 35dbA</t>
  </si>
  <si>
    <t>The quoted price shall be inclusive of the temperature sensor for each VAV unit &amp; associated cable required for the functioning of the VAV system</t>
  </si>
  <si>
    <t>The temperature sensor and the entire control mechanism shall be fully compatible with third party Building Management System. Datas like temperatures, set points, damper position shall be monitored through BMS system</t>
  </si>
  <si>
    <t>VAV box shall be complete with its termostat and wiring. Thermostat of VAV boxes shall be digital and it shall allow temperature presets to be adjustable from the room/space and as well as by the BMS.</t>
  </si>
  <si>
    <t>UL Listed &amp; AHRI certified VAV Boxes only to be considered.</t>
  </si>
  <si>
    <t>The capacities of the units with the above specification are as follows:</t>
  </si>
  <si>
    <t xml:space="preserve">Integrators for the above VAVs to connect with the BMS system to read and modify the parameters. Integrator should release open protocol BACnet / MODBUS to integrate with third party BMS System. </t>
  </si>
  <si>
    <t>Installation, Testing, Commissioning and Co-Ordination</t>
  </si>
  <si>
    <t xml:space="preserve">Installation, Testing and Commissioning of VAV  boxes complete with factory fabricated GI supports and fixing arrangement of the following capacities of VAV Boxes. </t>
  </si>
  <si>
    <t>0-225 CFM</t>
  </si>
  <si>
    <t>226-350 CFM</t>
  </si>
  <si>
    <t>351-500 CFM</t>
  </si>
  <si>
    <t>501-900 CFM</t>
  </si>
  <si>
    <t>901-1400 CFM</t>
  </si>
  <si>
    <t>1401-2000 CFM</t>
  </si>
  <si>
    <t>The all indoor unit shall be with drain pump kit.</t>
  </si>
  <si>
    <t xml:space="preserve">SECONDARY VARIABLE SPEED CHILLED WATER PUMP PANEL </t>
  </si>
  <si>
    <t>SECONDARY CHILLED WATER PUMPS - VARIABLE FLOW - VARIABLE SPEED</t>
  </si>
  <si>
    <t>Secondary chilled water pumps - Variable flow - Variable Speed</t>
  </si>
  <si>
    <t>PUMPS - END SUCTION TYPE</t>
  </si>
  <si>
    <t>1a</t>
  </si>
  <si>
    <t>1b</t>
  </si>
  <si>
    <t>Motor 75 HP (Approx.)</t>
  </si>
  <si>
    <t>Secondary Variable Speed Chilled Water Pump Panel as described above.</t>
  </si>
  <si>
    <t>Head 50 Feet (15 Meter)</t>
  </si>
  <si>
    <t>Head 115 Feet (35 Meter)</t>
  </si>
  <si>
    <t>Head 72 Feet (22 Meter)</t>
  </si>
  <si>
    <t>Chilled Water Piping Insulation with Nitrile Rubber: Supply &amp; Installation of Chilled Water piping insulation with thickness as specified against each pipe dia should be closed cell elastomeric nitrile rubber having Thermal conductivity λ - 0.036 [W/(m·K)] at 24° C as per per ASTM C 518 / ASTM C 177. Having density of 40 to 55kg/ m3. The insulation material shall have Microban®* an anti-microbial product, which is EPA (Environmental Protection Agency), USA Approved, .The insulation material shall have fire performance rating of 25/50 as per ASTM E 84. The insulation material shall have fire performance rating of UL 94. .Insulation with Nitrile Rubber pipe sleeve or cut from sheets of Nitrile rubber insulation of thicknesses as specified . The pipe sleeves or the cut sheets shall be with factory laminated UV &amp; mechanical protection.Covering material is a double layer laminate of aluminium, coated with a special UV protection and a PVC backing covering material shall be non metallic it shall provide mechanical resistance with an excellent aesthetic look it l shall be glossy finish weight of covering material shall be 510 g/m2 covering material shall withstand maximum surface temperature of +75 Deg.C and minimum surface temperature of -25 Deg.C as per EN 14706 thickness of covering material shall be 350 microns covering material shall have good puncture and tear resistance covering material shall have good UV resistance as per ASTM G 26A / ISO 4892-2 Method A.</t>
  </si>
  <si>
    <t xml:space="preserve">Supply, installation, testing &amp; commissioning of aluminium Powder coated, heavy duty, supply air Floor mounted grilles with High perforation to deliver High air quantity inside the Data Center with VCD and as approved by the architects/ consultant </t>
  </si>
  <si>
    <t>Supply, installation, testing &amp; commissioning of aluminium Powder coated return air grilles.</t>
  </si>
  <si>
    <t>CHILLER AC PLANT PANEL (SERVICE BLOCK)</t>
  </si>
  <si>
    <t>300mm dia</t>
  </si>
  <si>
    <t>HOT WATER PUMPS with 44mm thick</t>
  </si>
  <si>
    <t>Lift Lobby          10000         30               710          1450                3.7                          Fixed                 IE1                              Near ST-01</t>
  </si>
  <si>
    <t>Lift Lobby          9000           30               710          1450                3.7                          Fixed                 IE1                           Middle RHS</t>
  </si>
  <si>
    <t xml:space="preserve">  'Lift Lobby          5000          30                 630          1450                1.5                          Fixed                 IE1                          Near ST-04</t>
  </si>
  <si>
    <t>Lift Lobby          10000         30               710          1450                3.7                          Fixed                 IE1                                    Near ST-03</t>
  </si>
  <si>
    <t>SQUARE / RECTANGULAR MULTI-CONE DIFFUSER - 4 WAY DEFLECTION</t>
  </si>
  <si>
    <t>Supply air diffusers with volume control damper:</t>
  </si>
  <si>
    <t>Neck Size                               Overall Size</t>
  </si>
  <si>
    <t>225mm x 225mm                375mm x 375mm</t>
  </si>
  <si>
    <t>300mm x 300mm                450mm x 450mm</t>
  </si>
  <si>
    <t>Return Air diffusers without volume control damper:</t>
  </si>
  <si>
    <t>Supply, installation, testing &amp; balancing of square / rectangular multi-cone Aluminium powder coated ceiling diffuser, flush type with inner removeable core. Diffuser shall have 18G Extruded Aluminium opposed blade volume control damper for supply air (damper cost inclusive), Diffusers frame material shall be 18G Extruded Aluminium (Flat Type) and blade material shall be 0.9mm removable core (Aluminium sheet core):</t>
  </si>
  <si>
    <t>PRIMARY CHILLED WATER PUMPS - FIXED FLOW - FIXED SPEED</t>
  </si>
  <si>
    <t>Primary chilled water pumps - fixed flow - fixed Speed</t>
  </si>
  <si>
    <t>3.5 CORES - ARMOURED</t>
  </si>
  <si>
    <t>3.5Cx 300 sq.mm. Al. Ar. XLPE cable</t>
  </si>
  <si>
    <t>3.5Cx 240 sq.mm. Al. Ar. XLPE cable</t>
  </si>
  <si>
    <t>3.5Cx 70 sq.mm. Al. Ar. XLPE cable</t>
  </si>
  <si>
    <t>3.5Cx 50 sq.mm. Al. Ar. XLPE cable</t>
  </si>
  <si>
    <t>3.5Cx 35 sq.mm. Al. Ar. XLPE cable</t>
  </si>
  <si>
    <t>1Cx 240 sq.mm. Cu. Un. Ar. XLPE cable</t>
  </si>
  <si>
    <t xml:space="preserve">2C x 10 sq.mm Copper Conductor Ar. FS Cable </t>
  </si>
  <si>
    <t>2C x1.5sq.mm.Cu. Ar. XLPE cable</t>
  </si>
  <si>
    <t>1.2.1</t>
  </si>
  <si>
    <t>J.</t>
  </si>
  <si>
    <t>K.</t>
  </si>
  <si>
    <t>Copper tube and Aluminium finned air cooled condenser will come with factory post dipped epoxy coating on copper coil and aluminium fins suitable for all kinds of environmental corrosion and with 10 years of guarantee against any failure on account of environmental corrosion and poor air quality and corrosive gases at the site.</t>
  </si>
  <si>
    <t>16.Copper tube and Aluminium finned air cooled condenser will come with factory post dipped epoxy coating on copper coil and aluminium fins suitable for all kinds of environmental corrosion and with 10 years of guarantee against any failure on account of environmental corrosion and poor air quality and corrosive gases at the site.</t>
  </si>
  <si>
    <t>Insulation with pipe sections or cut from slabs of Expanded Polyestrene for bigger size pipes, of density 32 kg / m³ &amp; thickness as specified below with CPRX adhesive after cleaning the pipe surface, wrapping  the insulation with 2 layers of  500 micron polythene sheet with PVC tape &amp; further tying with a fine aluminium wire and finished with 26G Aluminium cladding tightened with self threaded screws.</t>
  </si>
  <si>
    <t>Insulation with pipe sections or cut from slabs of Expanded Polystyrene for bigger size pipes, of density 32 kg / m³ &amp; thickness as specified below with CPRX adhesive after cleaning the pipe surface. And wrapping  the insulation with 2 layers of  500 micron polythene sheet with PVC tape and  secured with chicken wire mesh netting &amp; ,  12mm thick sand cement plaster &amp; final painting. Sand  plastering shall be done in two layers of 6mm thick &amp; finished with Tar felt.</t>
  </si>
  <si>
    <t>Necessary civil work like digging of trenches by as per site situation deep, levelling the ground, laying a RCC plinth, making pedesals for piping supports &amp; back fill of earth as per approved drawings.</t>
  </si>
  <si>
    <t>COOLING TOWERS</t>
  </si>
  <si>
    <t>Motors shall be TEFC, Squirrel cage induction motors, IP 66, Class F insulation.</t>
  </si>
  <si>
    <t>Cooling Towers Efficiency: As per Table 5.18 of ECBC-2017</t>
  </si>
  <si>
    <t>3. Cooling Tower Fan Motor Power Isolator for local isolation to be provided as explained below:</t>
  </si>
  <si>
    <t>● Fan motors upto 10 HP shall be with one isolator (because of single cable connection if DOL starter). Above 10 HP shall be with two isolators (if two cable connections because of Star-Delta starter) and with one isolator (if with VFD).</t>
  </si>
  <si>
    <t>● Cost of supply &amp; installation of required power isolator in IP55 enclosure including necessary cable terminations shall be deemed to be inclusive in the cost of cooling tower in this item / sub head.</t>
  </si>
  <si>
    <t>● Refer specifications &amp; sketches for isolators.</t>
  </si>
  <si>
    <t>Cooling Tower Type 1:</t>
  </si>
  <si>
    <t>Condenser water flow rate: 3GPM / TR of Chiller Capacity</t>
  </si>
  <si>
    <t xml:space="preserve">Note: </t>
  </si>
  <si>
    <t>Cooling tower's capacity should be adequate for total heat rejection, which shall be the total chiller capacity (TR) plus the BHP of chiller motor (IKW of motor) i.e. motor heat.</t>
  </si>
  <si>
    <t>Weather conditions of site location (Name of location) Greater Noida as mentioned  below:</t>
  </si>
  <si>
    <t>*Summer DBT / *Summer WBT: 110°F | 75°F</t>
  </si>
  <si>
    <t>*Monsoon DBT /* Monsoon WBT: 95°F | 83°F</t>
  </si>
  <si>
    <t>Wet bulb temp. to be considered for cooling tower sizing: 83°F</t>
  </si>
  <si>
    <t>Cooling Tower as described above.</t>
  </si>
  <si>
    <t>2. Necessary civil work such as cooling tower foundations &amp;  steel structural work for placing of cooling towers on terrace are excluded from the scope of work. But necessary foundation nuts / bolts &amp; vibration isolation compression gasket between fan housing &amp; FRP casing to be provided.</t>
  </si>
  <si>
    <t>Cooling Tower Approach: 7°F</t>
  </si>
  <si>
    <t>Condenser water OUT (Leaving Water Temp.) LWT: 90°F 
(Considered WBT + Cooling Tower Approach)</t>
  </si>
  <si>
    <t xml:space="preserve">Condenser water IN (Entering Water Temp.) EWT: 100°F </t>
  </si>
  <si>
    <t>2.1.1.a</t>
  </si>
  <si>
    <t>2.2.1.a</t>
  </si>
  <si>
    <t>2.2.1.b</t>
  </si>
  <si>
    <t>2.3.1</t>
  </si>
  <si>
    <t>2.3.1.a</t>
  </si>
  <si>
    <t>CONDENSER WATER PIPING &amp; FITTINGS</t>
  </si>
  <si>
    <t>All necessary and additional sockets as may be required in the condenser water piping system for BMS operation need to be provided at no extra cost.</t>
  </si>
  <si>
    <t xml:space="preserve">FITTINGS &amp; ACCESSORIES </t>
  </si>
  <si>
    <t xml:space="preserve">Supply, installation, testing &amp; commissioning of Butterfly valves as per specifications, complete with companion flanges, nuts, bolts, gaskets etc. as specified. The valves shall be suitable for flow in either direction and seal in both directions. </t>
  </si>
  <si>
    <t xml:space="preserve">Note: It shall be complete with a control panel &amp; wiring etc. to control automatic operation of inlet &amp; outlet motorized butterfly valves, bypass motorized butterfly valve &amp; drain line solenoid valve with a timer arrangement. </t>
  </si>
  <si>
    <t>Flexible Pipe Connections/Bellows</t>
  </si>
  <si>
    <t>Supply, installation, testing and commissioning of Flexible Pipe Connections at condenser &amp; condenser water pumps (at inlet &amp; outlet) and as per specifications. Flexible connections /bellows shall be with mating flanges, nuts and bolts and gaskets:</t>
  </si>
  <si>
    <t>Supply, installation, testing &amp; commissioning  of 100mm dial type Pressure gauges with appropriate range and valve as per the specification.</t>
  </si>
  <si>
    <t>Supply, installation, testing &amp; commissioning  of 100mm dial type Thermometer as per the specification.</t>
  </si>
  <si>
    <t>Supply, installation, testing &amp; commissioning of Test point for measuring Pressure and temperature.</t>
  </si>
  <si>
    <t>Supply, installation, testing &amp; commissioning of condenser water line flow switch.</t>
  </si>
  <si>
    <t xml:space="preserve">50mm dia NB </t>
  </si>
  <si>
    <t xml:space="preserve">125mm dia NB </t>
  </si>
  <si>
    <t>PIPING INSTALLATION : IN AC PLANT ROOM, ON TERRACE</t>
  </si>
  <si>
    <t>40mm NB- Ball Valve</t>
  </si>
  <si>
    <t>25mm NB- Ball Valve</t>
  </si>
  <si>
    <t xml:space="preserve">POT Strainers </t>
  </si>
  <si>
    <t>Motor Rating: 4No. x 12.5 HP</t>
  </si>
  <si>
    <t>Chilled water flow 2400 USGPM</t>
  </si>
  <si>
    <t>Primary chilled water pumps as described above. (1W + 1S)</t>
  </si>
  <si>
    <t>Motor 100 HP (Approx.)</t>
  </si>
  <si>
    <t>Secondary chilled water pumps as described above. (1W + 1S)</t>
  </si>
  <si>
    <t>Chilled water flow 3000 USGPM</t>
  </si>
  <si>
    <t xml:space="preserve">2800           32            5.5               4                      1.1    </t>
  </si>
  <si>
    <t>2000           65             13.0             8                      1.1</t>
  </si>
  <si>
    <t>900             65              6.0                8                    0.75</t>
  </si>
  <si>
    <t>10 HP  (UPS +Fire  Control+ CCTV Room) (Stand by)</t>
  </si>
  <si>
    <t>Ceiling Mounted Duct Type -7.95 TR (2825 CFM) - 1 Phase (UPS Room) (Standby)</t>
  </si>
  <si>
    <t>Hi wall Type -1.59 TR (530 CFM) (Fire Control Room) (Standby)</t>
  </si>
  <si>
    <t>Hi wall Type -1.0 TR (388 CFM) (CCTV Room) (Standby)</t>
  </si>
  <si>
    <t>10 HP  (UPS +Fire  Control+ CCTV Room) (Standby)</t>
  </si>
  <si>
    <t>Chiller Auxiliary Panel (SERVICE BLOCK)</t>
  </si>
  <si>
    <t>SIXTH FLOOR AHU &amp; VENT. PANEL</t>
  </si>
  <si>
    <t>SMOKE VENTILATION &amp; PRESSURISATION PANEL (G. FLOOR)</t>
  </si>
  <si>
    <t>TERRACE HVAC PUMP PANEL (TERRACE)</t>
  </si>
  <si>
    <t>Note: The Vendor shall submit the Expansion Tank Size calculation based on the System Volume provided the HVAC Contractor.</t>
  </si>
  <si>
    <t>Pressure-less Expansion Tank With Built in deaerator</t>
  </si>
  <si>
    <t>Side stream Filtration System</t>
  </si>
  <si>
    <t>Pump</t>
  </si>
  <si>
    <t>End-suction, single stage; TEFC motor; iron / Bronze impeller; flooded suction required.</t>
  </si>
  <si>
    <t>Seperator</t>
  </si>
  <si>
    <t xml:space="preserve">Centrifugal-action accessible design, incorporating a true tangential inlet and mutually tangential Swirlex internal accelerating slots, employed to promote the proper velocity necessary for the removal of the separable solids. The internal accelerating slots shall be spiral-cut for optimum flow transfer, laminar action and particle influence into the separation barrel. Avoid Dome type or Dumbbell type of Separator construction to prevent the lack of internal method of acceleration &amp; efficiency. The separator's internal vortex shall allow this process to occur without wear to the accelerating slots. Separated particle matter shall spiral downward along the perimeter of the inner separation barrel, in a manner which does not promote wear of the separation barrel, and into the solids collection chamber, located below the vortex deflector plate. The separator shall be of unishell construction with SA-36, SA-53B or equivalent quality carbon steel, minimum thickness of .25 inches (6.35 mm). Level of filtration &amp; effectiveness must be as per given specification, Performance Testing must be done  by an independent and identified testing laboratory for any of the separator. </t>
  </si>
  <si>
    <t xml:space="preserve">Automatic Purge Valve </t>
  </si>
  <si>
    <t>An electrically-actuated valve programmed at appropriate intervals and duration in order to efficiently and regularly purge solids from the separator's collection chamber.</t>
  </si>
  <si>
    <t>Electrical control</t>
  </si>
  <si>
    <t>Skid Plate</t>
  </si>
  <si>
    <t>Steel, 3/16-inch (5 mm) minimum thickness or Steel Structural base</t>
  </si>
  <si>
    <t>COOLING TOWER WATER TREATMENT SYSTEM</t>
  </si>
  <si>
    <t>Reaction tank</t>
  </si>
  <si>
    <t>3TiNiO anodes of full height of the tank</t>
  </si>
  <si>
    <t>A special P.P scraper with full inner tank scraping coverage</t>
  </si>
  <si>
    <t>Motor scraper</t>
  </si>
  <si>
    <t>2"Electrical drain valve</t>
  </si>
  <si>
    <t>Airgas release</t>
  </si>
  <si>
    <t>Main electrical box</t>
  </si>
  <si>
    <t xml:space="preserve">Main power supply </t>
  </si>
  <si>
    <t>Main pH meter and conductivity meter</t>
  </si>
  <si>
    <t>25-35 m3/hr. circulation pump</t>
  </si>
  <si>
    <t>A digital25A/36VDC Powersupply which will be installed in a main electrical box.</t>
  </si>
  <si>
    <t>Systems dimension:  0.8 Meter x  1.72 Meter</t>
  </si>
  <si>
    <t>Estimated weight:  250 Kg.</t>
  </si>
  <si>
    <t>Power Requirement : 380/415 volt, 3 phase, 50 Hz with a neutral</t>
  </si>
  <si>
    <t xml:space="preserve">The treatment system for Scale Precipitation and removal shall conform to the following International Standards-
• ISO 9001:2000: Quality Management Standard
• EN 61010-1: Safety requirements for electrical equipment for measurement, control and laboratory use.
• Declaration of CE/UL Standards.
</t>
  </si>
  <si>
    <t>The system To be inline with Specification Requirement.</t>
  </si>
  <si>
    <t>Air &amp; Dirt Separator</t>
  </si>
  <si>
    <t>450mm dia NB  - 7.0mm</t>
  </si>
  <si>
    <t>750mm dia NB  - 9.2mm</t>
  </si>
  <si>
    <t>PIPING INSTALLATION: IN SHAFT, ON FLOORS / CORRIDORS &amp; AC PLANT ROOM</t>
  </si>
  <si>
    <t>125mm NB</t>
  </si>
  <si>
    <t xml:space="preserve">With TF Quality Expanded Polyestrene finished with Aluminium Cladding For Water Cooled Chiller, Pump suction &amp; Discharge piping. 
</t>
  </si>
  <si>
    <t>750mm with 75mm thick</t>
  </si>
  <si>
    <t>450mm with 75mm thick</t>
  </si>
  <si>
    <t>900mm dia NB  - 9.2mm</t>
  </si>
  <si>
    <t>350mm dia NB  - 6.3mm</t>
  </si>
  <si>
    <t>400mm dia NB  - 6.3mm</t>
  </si>
  <si>
    <t>Pressure-less Expansion Tank With Built in deaerator  50mm thick</t>
  </si>
  <si>
    <t>Primary &amp; Secondary Pump- 50mm thick</t>
  </si>
  <si>
    <t>Hi wall Type -2.0 TR (720 CFM)  For UPS Room (F1) (Standby)</t>
  </si>
  <si>
    <t>Before odering the pump, Pump head calculation to be submitted.</t>
  </si>
  <si>
    <t xml:space="preserve">200mm dia NB  </t>
  </si>
  <si>
    <t>350mm dia</t>
  </si>
  <si>
    <t>Expansion tank Pressurization Unit with Vacuum Degasser</t>
  </si>
  <si>
    <r>
      <t xml:space="preserve">Supply, installation, testing &amp; commissioning of </t>
    </r>
    <r>
      <rPr>
        <b/>
        <sz val="11"/>
        <rFont val="Calibri"/>
        <family val="2"/>
      </rPr>
      <t xml:space="preserve">DOUBLE SKIN, CEILING SUSPENDED, </t>
    </r>
    <r>
      <rPr>
        <sz val="11"/>
        <rFont val="Calibri"/>
        <family val="2"/>
      </rPr>
      <t>Sectionalized construction, draw through type air handling unit (AHU) as per specification &amp; complete with the following:</t>
    </r>
  </si>
  <si>
    <r>
      <t xml:space="preserve">Cooling coil section with </t>
    </r>
    <r>
      <rPr>
        <b/>
        <u val="single"/>
        <sz val="11"/>
        <rFont val="Calibri"/>
        <family val="2"/>
      </rPr>
      <t>4 Row*</t>
    </r>
    <r>
      <rPr>
        <sz val="11"/>
        <rFont val="Calibri"/>
        <family val="2"/>
      </rPr>
      <t xml:space="preserve"> deep copper tubes &amp; aluminum fins cooling coil as mentioned in AHU selection below.</t>
    </r>
  </si>
  <si>
    <r>
      <t xml:space="preserve">Fan section with DIDW Centrifugal fan, AMCA certified fan for performance &amp; sound pressure level </t>
    </r>
    <r>
      <rPr>
        <b/>
        <u val="single"/>
        <sz val="11"/>
        <rFont val="Calibri"/>
        <family val="2"/>
      </rPr>
      <t xml:space="preserve">High Effeciency Backward Curved </t>
    </r>
    <r>
      <rPr>
        <sz val="11"/>
        <rFont val="Calibri"/>
        <family val="2"/>
      </rPr>
      <t>with fire retardant flexible connection at fan outlet.</t>
    </r>
  </si>
  <si>
    <r>
      <t xml:space="preserve">Supply, installation, testing &amp; commissioning of </t>
    </r>
    <r>
      <rPr>
        <b/>
        <sz val="11"/>
        <rFont val="Calibri"/>
        <family val="2"/>
      </rPr>
      <t>DOUBLE SKIN</t>
    </r>
    <r>
      <rPr>
        <sz val="11"/>
        <rFont val="Calibri"/>
        <family val="2"/>
      </rPr>
      <t xml:space="preserve">, </t>
    </r>
    <r>
      <rPr>
        <b/>
        <sz val="11"/>
        <rFont val="Calibri"/>
        <family val="2"/>
      </rPr>
      <t>FLOOR MOUNTED</t>
    </r>
    <r>
      <rPr>
        <sz val="11"/>
        <rFont val="Calibri"/>
        <family val="2"/>
      </rPr>
      <t xml:space="preserve">, sectionalized construction, draw through type, </t>
    </r>
    <r>
      <rPr>
        <b/>
        <sz val="11"/>
        <rFont val="Calibri"/>
        <family val="2"/>
      </rPr>
      <t xml:space="preserve">THERMAL BREAK DESIGN </t>
    </r>
    <r>
      <rPr>
        <sz val="11"/>
        <rFont val="Calibri"/>
        <family val="2"/>
      </rPr>
      <t>air handling unit (AHU) as per specifications &amp; complete with the following:</t>
    </r>
  </si>
  <si>
    <r>
      <t xml:space="preserve">Mixing box with return air &amp; fresh air duct connection flanges .Fresh air port will have a  , </t>
    </r>
    <r>
      <rPr>
        <b/>
        <sz val="11"/>
        <color indexed="8"/>
        <rFont val="Calibri"/>
        <family val="2"/>
      </rPr>
      <t>manual damper</t>
    </r>
    <r>
      <rPr>
        <sz val="11"/>
        <color indexed="8"/>
        <rFont val="Calibri"/>
        <family val="2"/>
      </rPr>
      <t>*, complete assembly  . Return air duct connection will have a fire retardant flexible connection.</t>
    </r>
  </si>
  <si>
    <r>
      <t xml:space="preserve">Cooling coil section with </t>
    </r>
    <r>
      <rPr>
        <b/>
        <u val="single"/>
        <sz val="11"/>
        <color indexed="8"/>
        <rFont val="Calibri"/>
        <family val="2"/>
      </rPr>
      <t>6 Row*</t>
    </r>
    <r>
      <rPr>
        <sz val="11"/>
        <color indexed="8"/>
        <rFont val="Calibri"/>
        <family val="2"/>
      </rPr>
      <t xml:space="preserve"> deep copper tubes &amp; aluminum fins cooling coil as mentioned in AHU selection below.</t>
    </r>
  </si>
  <si>
    <r>
      <t xml:space="preserve">Fan section with DIDW Centrifugal fan, AMCA certified  fan for performance &amp; sound pressure level, high efficiency </t>
    </r>
    <r>
      <rPr>
        <b/>
        <u val="single"/>
        <sz val="11"/>
        <color indexed="8"/>
        <rFont val="Calibri"/>
        <family val="2"/>
      </rPr>
      <t xml:space="preserve">Backward Curved </t>
    </r>
    <r>
      <rPr>
        <sz val="11"/>
        <color indexed="8"/>
        <rFont val="Calibri"/>
        <family val="2"/>
      </rPr>
      <t>with fire retardant flexible connection at fan outlet.</t>
    </r>
  </si>
  <si>
    <r>
      <t xml:space="preserve">Supply, installation, testing &amp; commissioning of </t>
    </r>
    <r>
      <rPr>
        <b/>
        <sz val="11"/>
        <rFont val="Calibri"/>
        <family val="2"/>
      </rPr>
      <t>DOUBLE SKIN</t>
    </r>
    <r>
      <rPr>
        <sz val="11"/>
        <rFont val="Calibri"/>
        <family val="2"/>
      </rPr>
      <t xml:space="preserve">, </t>
    </r>
    <r>
      <rPr>
        <b/>
        <sz val="11"/>
        <rFont val="Calibri"/>
        <family val="2"/>
      </rPr>
      <t>CEILING HUNG</t>
    </r>
    <r>
      <rPr>
        <sz val="11"/>
        <rFont val="Calibri"/>
        <family val="2"/>
      </rPr>
      <t xml:space="preserve">, sectionalized construction, draw through type, </t>
    </r>
    <r>
      <rPr>
        <b/>
        <sz val="11"/>
        <rFont val="Calibri"/>
        <family val="2"/>
      </rPr>
      <t xml:space="preserve">THERMAL BREAK DESIGN </t>
    </r>
    <r>
      <rPr>
        <sz val="11"/>
        <rFont val="Calibri"/>
        <family val="2"/>
      </rPr>
      <t>air handling unit (AHU) as per specifications &amp; complete with the following:</t>
    </r>
  </si>
  <si>
    <r>
      <t xml:space="preserve">Cooling coil section with </t>
    </r>
    <r>
      <rPr>
        <b/>
        <u val="single"/>
        <sz val="11"/>
        <rFont val="Calibri"/>
        <family val="2"/>
      </rPr>
      <t>8 Row</t>
    </r>
    <r>
      <rPr>
        <sz val="11"/>
        <rFont val="Calibri"/>
        <family val="2"/>
      </rPr>
      <t xml:space="preserve"> deep copper tubes &amp; aluminum fins cooling coil as mentioned in AHU selection below.</t>
    </r>
  </si>
  <si>
    <r>
      <t xml:space="preserve">Fan section with DIDW Centrifugal fan, AMCA certified  fan for performance &amp; sound power level, high efficiency </t>
    </r>
    <r>
      <rPr>
        <b/>
        <u val="single"/>
        <sz val="11"/>
        <rFont val="Calibri"/>
        <family val="2"/>
      </rPr>
      <t xml:space="preserve">Backward Curved </t>
    </r>
    <r>
      <rPr>
        <sz val="11"/>
        <rFont val="Calibri"/>
        <family val="2"/>
      </rPr>
      <t>with fire retardant flexible connection at fan outlet.</t>
    </r>
  </si>
  <si>
    <r>
      <t xml:space="preserve">Cooling coil section with </t>
    </r>
    <r>
      <rPr>
        <b/>
        <u val="single"/>
        <sz val="11"/>
        <rFont val="Calibri"/>
        <family val="2"/>
      </rPr>
      <t>8 Row*</t>
    </r>
    <r>
      <rPr>
        <sz val="11"/>
        <rFont val="Calibri"/>
        <family val="2"/>
      </rPr>
      <t xml:space="preserve"> deep copper tubes &amp; aluminum fins cooling coil as mentioned in AHU selection below.</t>
    </r>
  </si>
  <si>
    <r>
      <t>Supply, installation, testing &amp; commissioning of ceiling suspended, horizontal type of blow through design, Single Skin, complete with</t>
    </r>
    <r>
      <rPr>
        <b/>
        <sz val="11"/>
        <color indexed="8"/>
        <rFont val="Calibri"/>
        <family val="2"/>
      </rPr>
      <t xml:space="preserve"> </t>
    </r>
    <r>
      <rPr>
        <b/>
        <u val="single"/>
        <sz val="11"/>
        <color indexed="8"/>
        <rFont val="Calibri"/>
        <family val="2"/>
      </rPr>
      <t>*3 row deep</t>
    </r>
    <r>
      <rPr>
        <b/>
        <sz val="11"/>
        <color indexed="8"/>
        <rFont val="Calibri"/>
        <family val="2"/>
      </rPr>
      <t xml:space="preserve"> cooling coil, </t>
    </r>
    <r>
      <rPr>
        <sz val="11"/>
        <color indexed="8"/>
        <rFont val="Calibri"/>
        <family val="2"/>
      </rPr>
      <t>copper tube and aluminum fins chilled water coil, very low noise centrifugal blower &amp; motor, fabric filter, stainless steel duly insulated main &amp;</t>
    </r>
    <r>
      <rPr>
        <b/>
        <sz val="11"/>
        <color indexed="8"/>
        <rFont val="Calibri"/>
        <family val="2"/>
      </rPr>
      <t xml:space="preserve"> auxiliary drain pans, </t>
    </r>
    <r>
      <rPr>
        <sz val="11"/>
        <color indexed="8"/>
        <rFont val="Calibri"/>
        <family val="2"/>
      </rPr>
      <t xml:space="preserve">electrical terminal strip, copper pipes for coil connections, wiring in conduit upto thermostat box. The unit shall be complete with fire retardant flexible connection at the outlet. </t>
    </r>
    <r>
      <rPr>
        <b/>
        <sz val="11"/>
        <color indexed="8"/>
        <rFont val="Calibri"/>
        <family val="2"/>
      </rPr>
      <t>Filtershall be Synthetic Nylon, washable of MERV 4 efficiency.</t>
    </r>
  </si>
  <si>
    <r>
      <rPr>
        <u val="single"/>
        <sz val="11"/>
        <color indexed="8"/>
        <rFont val="Calibri"/>
        <family val="2"/>
      </rPr>
      <t>Factory Fitted Valve Set:</t>
    </r>
    <r>
      <rPr>
        <sz val="11"/>
        <color indexed="8"/>
        <rFont val="Calibri"/>
        <family val="2"/>
      </rPr>
      <t xml:space="preserve">
FCU shall be complete with factory fitted valve set Ball valve set with strainer &amp; without strainer And a 230V / 24V DC power supply in a earthed box / enclosure for power to PICV valve &amp; thermostat and interconnecting wiring.</t>
    </r>
  </si>
  <si>
    <r>
      <t xml:space="preserve">Supply, installation, testing &amp; commissioning of finished exposed high wall type complete with </t>
    </r>
    <r>
      <rPr>
        <u val="single"/>
        <sz val="11"/>
        <rFont val="Calibri"/>
        <family val="2"/>
      </rPr>
      <t>2 row deep</t>
    </r>
    <r>
      <rPr>
        <sz val="11"/>
        <color indexed="8"/>
        <rFont val="Calibri"/>
        <family val="2"/>
      </rPr>
      <t xml:space="preserve"> cooling coil,cop</t>
    </r>
    <r>
      <rPr>
        <sz val="11"/>
        <rFont val="Calibri"/>
        <family val="2"/>
      </rPr>
      <t xml:space="preserve">per tube and aluminum fins chilled water coil, very low noise centrifugal blower &amp; motor, fabric filter, electrical terminal strip, copper pipes for coil connections, with inbuilt valve design, </t>
    </r>
    <r>
      <rPr>
        <b/>
        <sz val="11"/>
        <rFont val="Calibri"/>
        <family val="2"/>
      </rPr>
      <t>valve shall be with ON / OFF actuator</t>
    </r>
    <r>
      <rPr>
        <sz val="11"/>
        <rFont val="Calibri"/>
        <family val="2"/>
      </rPr>
      <t>.</t>
    </r>
    <r>
      <rPr>
        <b/>
        <sz val="11"/>
        <rFont val="Calibri"/>
        <family val="2"/>
      </rPr>
      <t xml:space="preserve"> The unit shall be with cordless remote. </t>
    </r>
  </si>
  <si>
    <r>
      <t xml:space="preserve">Supply, installation with spring vibration isolator and support as per OEM recommendations for best performance, testing &amp; commissioning of </t>
    </r>
    <r>
      <rPr>
        <b/>
        <u val="single"/>
        <sz val="11"/>
        <rFont val="Calibri"/>
        <family val="2"/>
      </rPr>
      <t>Tube /Vane Axial Fan</t>
    </r>
    <r>
      <rPr>
        <sz val="11"/>
        <rFont val="Calibri"/>
        <family val="2"/>
      </rPr>
      <t xml:space="preserve"> with impeller having adjustable pitch angle blades and complete with suitable motor &amp; drive assembly. Motor shall also be suitable for Variable Speed drive. Motor shall be suitable for 415 ± 10% V, 3 Phase, 4 Wire, 50 ± 3%Hz electrical supply. Fans shall be AMCA Certified &amp; listed for performance &amp; sound power level (Vendor to confirm if  the fan selection offered is certified for performance and sound or only for performance).</t>
    </r>
  </si>
  <si>
    <r>
      <t xml:space="preserve">Motor Efficiency Class: </t>
    </r>
    <r>
      <rPr>
        <b/>
        <sz val="11"/>
        <color indexed="8"/>
        <rFont val="Calibri"/>
        <family val="2"/>
      </rPr>
      <t>IE2 as per IEC 60034-30-1</t>
    </r>
  </si>
  <si>
    <r>
      <t xml:space="preserve">Supply, installation with spring vibration isolator and support as per OEM recommendations for best performance, testing &amp; commissioning of </t>
    </r>
    <r>
      <rPr>
        <b/>
        <u val="single"/>
        <sz val="11"/>
        <rFont val="Calibri"/>
        <family val="2"/>
      </rPr>
      <t>Tube / Vane Axial Fan</t>
    </r>
    <r>
      <rPr>
        <sz val="11"/>
        <rFont val="Calibri"/>
        <family val="2"/>
      </rPr>
      <t xml:space="preserve"> with impeller having adjustable pitch angle blades and complete with suitable motor &amp; drive assembly. Motor shall also be suitable for Variable Speed drive. Motor shall be suitable for 415 ± 10% V, 3 Phase, 4 Wire, 50 ± 3%Hz electrical supply. Motor shall be IP-55. Fans shall be AMCA Certified &amp; listed for performance &amp; sound power level (Vendor to confirm if  the fan selection offered is certified for performance and sound or only for performance).</t>
    </r>
  </si>
  <si>
    <r>
      <t xml:space="preserve">Motor Efficiency Class: </t>
    </r>
    <r>
      <rPr>
        <b/>
        <sz val="11"/>
        <color indexed="8"/>
        <rFont val="Calibri"/>
        <family val="2"/>
      </rPr>
      <t>IE2 as per IEC 60034-30-1.</t>
    </r>
  </si>
  <si>
    <r>
      <t xml:space="preserve">Motor Efficiency Class: </t>
    </r>
    <r>
      <rPr>
        <b/>
        <sz val="11"/>
        <color indexed="8"/>
        <rFont val="Calibri"/>
        <family val="2"/>
      </rPr>
      <t>IE1 as per IEC 60034-30-1</t>
    </r>
  </si>
  <si>
    <r>
      <t xml:space="preserve">Motor Efficiency Class: </t>
    </r>
    <r>
      <rPr>
        <b/>
        <sz val="11"/>
        <color indexed="8"/>
        <rFont val="Calibri"/>
        <family val="2"/>
      </rPr>
      <t xml:space="preserve">IE1 as per IEC 60034-30-1 </t>
    </r>
  </si>
  <si>
    <r>
      <t xml:space="preserve">Motors shall be TEFC, IP55 rated &amp; Class </t>
    </r>
    <r>
      <rPr>
        <b/>
        <sz val="11"/>
        <color indexed="8"/>
        <rFont val="Calibri"/>
        <family val="2"/>
      </rPr>
      <t>H</t>
    </r>
    <r>
      <rPr>
        <b/>
        <sz val="11"/>
        <color indexed="10"/>
        <rFont val="Calibri"/>
        <family val="2"/>
      </rPr>
      <t xml:space="preserve"> </t>
    </r>
    <r>
      <rPr>
        <b/>
        <sz val="11"/>
        <color indexed="8"/>
        <rFont val="Calibri"/>
        <family val="2"/>
      </rPr>
      <t>Insulation.</t>
    </r>
  </si>
  <si>
    <r>
      <t xml:space="preserve">Supply, installation, testing &amp; commissioning of </t>
    </r>
    <r>
      <rPr>
        <b/>
        <sz val="11"/>
        <rFont val="Calibri"/>
        <family val="2"/>
      </rPr>
      <t xml:space="preserve">DOUBLE SKIN, FLOOR MOUNTED, </t>
    </r>
    <r>
      <rPr>
        <sz val="11"/>
        <rFont val="Calibri"/>
        <family val="2"/>
      </rPr>
      <t>Sectionalized construction, outdoor construction, Ventilation Unit as per specifications and complete with the following:</t>
    </r>
  </si>
  <si>
    <r>
      <t>Pipes shall be "Heavy duty" M.S. Class “</t>
    </r>
    <r>
      <rPr>
        <sz val="11"/>
        <color indexed="10"/>
        <rFont val="Calibri"/>
        <family val="2"/>
      </rPr>
      <t>B</t>
    </r>
    <r>
      <rPr>
        <sz val="11"/>
        <color indexed="8"/>
        <rFont val="Calibri"/>
        <family val="2"/>
      </rPr>
      <t xml:space="preserve">” Black pipes  up  to 150 mm shall conform to  IS:1239 (Part 1) -2004 and MS ERW Black Pipes heavy duty MS "C" Class pipe above 200 mm  shall conform to IS:3589 – 2001 Gr Fe 330 with latest amendments. </t>
    </r>
  </si>
  <si>
    <r>
      <t xml:space="preserve">Supply, installation, testing &amp; commissioning of Butterfly valves (Zero leak) as per specifications, complete with companion flanges, nuts, bolts, gaskets etc. as specified. The valves shall be suitable for flow in either direction and seal in both directions. 
</t>
    </r>
    <r>
      <rPr>
        <b/>
        <sz val="11"/>
        <color indexed="8"/>
        <rFont val="Calibri"/>
        <family val="2"/>
      </rPr>
      <t>Note: Butterfly valves from 600mm to 32mm. And Ball Valves below 32mm (25mm &amp; 20mm ball valves)</t>
    </r>
  </si>
  <si>
    <r>
      <t xml:space="preserve">Suppy, installation, testing &amp; commissioning  of electronic, Self-balancing, Pressure independent type dynamic balancing Valve with integrated 2 way modulating Control valves in a single body. The actuator shall be capable of accepting 2-10VDC, 4- 20 mA electric signal and shall provide similar transduced feedback output signal to control system. The minimum close off Pressure of actuator must be 1.5 times shut off head of pump as per specifications of following sizes. The settings of the auto balancing should be demonstrated at site with proper documentation of the parameters. The actuators shall be micro processor based with a self calibrating feature.  </t>
    </r>
    <r>
      <rPr>
        <u val="single"/>
        <sz val="11"/>
        <color indexed="8"/>
        <rFont val="Calibri"/>
        <family val="2"/>
      </rPr>
      <t>Valves shall be BMS compatible</t>
    </r>
    <r>
      <rPr>
        <sz val="11"/>
        <color indexed="8"/>
        <rFont val="Calibri"/>
        <family val="2"/>
      </rPr>
      <t xml:space="preserve">. </t>
    </r>
  </si>
  <si>
    <r>
      <t xml:space="preserve">Supply, installation, testing and commissioning of insulated Flexible Pipe Connections at chiller </t>
    </r>
    <r>
      <rPr>
        <sz val="11"/>
        <color indexed="8"/>
        <rFont val="Calibri"/>
        <family val="2"/>
      </rPr>
      <t>(inlet &amp; oulet) &amp; chilled water pumps (inlet &amp; outlet) and as per specifications. Flexible connections/bellows shall be complete with mating flanges, nuts and bolts and gaskets:</t>
    </r>
  </si>
  <si>
    <r>
      <t xml:space="preserve">Supply Installation Testing and Commissioning of In-line Air &amp; Dirt Separator. removing of free air, bubbles and microbubbles in combination with separation and removal of dirt particles within chilled water system.
The acceptable design shall incorporate a separating element to force water into tranquillity zones for air and dirt removal.  A nozzle shall force de-aerated water into the main flow to divert contaminated water through the separating element.The use of tube mesh and wire mesh made of copper or any metal is not permitted for separation purpose, wire mesh/tube increases the pressure drop and maintenance requirement.  
A high capacity, </t>
    </r>
    <r>
      <rPr>
        <b/>
        <sz val="11"/>
        <color indexed="30"/>
        <rFont val="Calibri"/>
        <family val="2"/>
      </rPr>
      <t>conical brass automatic air vent</t>
    </r>
    <r>
      <rPr>
        <sz val="11"/>
        <color indexed="30"/>
        <rFont val="Calibri"/>
        <family val="2"/>
      </rPr>
      <t xml:space="preserve"> shall be installed on the top of the vessel for air discharge. </t>
    </r>
    <r>
      <rPr>
        <b/>
        <sz val="11"/>
        <color indexed="30"/>
        <rFont val="Calibri"/>
        <family val="2"/>
      </rPr>
      <t>Drain valve</t>
    </r>
    <r>
      <rPr>
        <sz val="11"/>
        <color indexed="30"/>
        <rFont val="Calibri"/>
        <family val="2"/>
      </rPr>
      <t xml:space="preserve"> for removal of floating debris and dirt. Heavier than water dirt particles shall be removed via a </t>
    </r>
    <r>
      <rPr>
        <b/>
        <sz val="11"/>
        <color indexed="30"/>
        <rFont val="Calibri"/>
        <family val="2"/>
      </rPr>
      <t>blow down valve</t>
    </r>
    <r>
      <rPr>
        <sz val="11"/>
        <color indexed="30"/>
        <rFont val="Calibri"/>
        <family val="2"/>
      </rPr>
      <t xml:space="preserve"> on the base of the vessel whilst ferrous particles down to 4 µm shall be captured by a </t>
    </r>
    <r>
      <rPr>
        <b/>
        <sz val="11"/>
        <color indexed="30"/>
        <rFont val="Calibri"/>
        <family val="2"/>
      </rPr>
      <t>magnetic device(25 Neodymium Supermagnets)</t>
    </r>
    <r>
      <rPr>
        <sz val="11"/>
        <color indexed="30"/>
        <rFont val="Calibri"/>
        <family val="2"/>
      </rPr>
      <t xml:space="preserve"> in the lower part of the vessel.
It shall be able to remove at least 15% of 70 µm microbubbles per cycle and at least 35% of 150 µm dirt particles per cycle.
Manufactured and designed in accordance with European Pressure Equipment Directive PED 97/23/EC. Material shall be EN/ISO: S235JR+N.  
The Microbubble Air and Dirt Separator shall be sized appropriate to the maximum operating pressure. Inlet and outlet of the unit (</t>
    </r>
    <r>
      <rPr>
        <b/>
        <sz val="11"/>
        <color indexed="30"/>
        <rFont val="Calibri"/>
        <family val="2"/>
      </rPr>
      <t>Dia-500mm.</t>
    </r>
    <r>
      <rPr>
        <sz val="11"/>
        <color indexed="30"/>
        <rFont val="Calibri"/>
        <family val="2"/>
      </rPr>
      <t>)  shall be via horizontally-opposed, coaxial flanged connections in accordance with EN 1092-1 PN 16. Suitable for glycol solution upto 50%, Temperature range -10 C to 120 C</t>
    </r>
  </si>
  <si>
    <r>
      <t xml:space="preserve">Supply, installation, testing &amp; commissioning  of Pressurized Expansion Tank, Pressurization Unit with vacuum cylinder c/w break tank as detailed in specification. High and low pressure alarm setting shall be selectable by the user. Expansion and pressurization of the chilled water system to be provided by an integrated pump with pressurized expansion tank(s) for : 
Approximate system volume = </t>
    </r>
    <r>
      <rPr>
        <b/>
        <sz val="11"/>
        <rFont val="Calibri"/>
        <family val="2"/>
      </rPr>
      <t>295000ltr</t>
    </r>
    <r>
      <rPr>
        <sz val="11"/>
        <rFont val="Calibri"/>
        <family val="2"/>
      </rPr>
      <t xml:space="preserve"> at 
Max ambient temp </t>
    </r>
    <r>
      <rPr>
        <b/>
        <sz val="11"/>
        <rFont val="Calibri"/>
        <family val="2"/>
      </rPr>
      <t>40 Deg C</t>
    </r>
    <r>
      <rPr>
        <sz val="11"/>
        <rFont val="Calibri"/>
        <family val="2"/>
      </rPr>
      <t xml:space="preserve"> and 
Total Static height above the expansion tank </t>
    </r>
    <r>
      <rPr>
        <b/>
        <sz val="11"/>
        <rFont val="Calibri"/>
        <family val="2"/>
      </rPr>
      <t>5 M.</t>
    </r>
    <r>
      <rPr>
        <sz val="11"/>
        <rFont val="Calibri"/>
        <family val="2"/>
      </rPr>
      <t xml:space="preserve">  
The whole system duly tested from factory conforming to international standards PED-97/23/EC, IEE,  EMC-2004/108/EC, Machinery Directive 95/16/EC.   
System pressure shall be regulated within ± 0.2 bar (2.9 psi) of the set pressure.                                                                                                                                      
The system shall consist of following :
1</t>
    </r>
    <r>
      <rPr>
        <b/>
        <sz val="11"/>
        <rFont val="Calibri"/>
        <family val="2"/>
      </rPr>
      <t xml:space="preserve">) Pressurization Unit with vacuum degasser </t>
    </r>
    <r>
      <rPr>
        <sz val="11"/>
        <rFont val="Calibri"/>
        <family val="2"/>
      </rPr>
      <t>c/w Pumps,vacuum cylinder, Break tank, float valve, over flow connection, pressure sensor for system and for vacuum cylinder, solenoid valve, isolation Valve, NRV, Drain Valve, flood protection in the event of a serious leak, Pipe fittings c/w Controller &amp; display, full unit duly tested, housed in a mild steel cabinet.
2</t>
    </r>
    <r>
      <rPr>
        <b/>
        <sz val="11"/>
        <rFont val="Calibri"/>
        <family val="2"/>
      </rPr>
      <t>) Pressurized Expansion Tank 3500 ltr</t>
    </r>
    <r>
      <rPr>
        <sz val="11"/>
        <rFont val="Calibri"/>
        <family val="2"/>
      </rPr>
      <t xml:space="preserve"> made from top quality steel and finished with a gleaming red epoxy-powder coating c/w high quality butyl rubber removable bladder, Nitrogen filling for longer maintenance of pre pressurization. Expansion Tank shall have third party certificate (TUV / lloyds registered).Vessel 100-1000 liters :in accordance with EN13831/ 1200-8000 liters : in accordance with AD2000.
3</t>
    </r>
    <r>
      <rPr>
        <b/>
        <sz val="11"/>
        <rFont val="Calibri"/>
        <family val="2"/>
      </rPr>
      <t xml:space="preserve">) Controller : </t>
    </r>
    <r>
      <rPr>
        <sz val="11"/>
        <rFont val="Calibri"/>
        <family val="2"/>
      </rPr>
      <t>Controller for pressurization as well as vacuum degassing with IP 54 rating. bright LED display showing srolling messages and status of the main operating components, top up function, flood limiter/shut down function in event of serious leak. in case of any fault, controller shall display fault code and generate alarm</t>
    </r>
  </si>
  <si>
    <r>
      <t xml:space="preserve">With Nitrile Rubber - </t>
    </r>
    <r>
      <rPr>
        <b/>
        <u val="single"/>
        <sz val="11"/>
        <color indexed="8"/>
        <rFont val="Calibri"/>
        <family val="2"/>
      </rPr>
      <t xml:space="preserve">Class"O" Insulation:
</t>
    </r>
    <r>
      <rPr>
        <sz val="11"/>
        <color indexed="8"/>
        <rFont val="Calibri"/>
        <family val="2"/>
      </rPr>
      <t>● For Indoor as well as Outdoors
● On Terrace
● In Shafts
● Inside the building above the false ceiling spaces</t>
    </r>
  </si>
  <si>
    <r>
      <t xml:space="preserve">Design, Selection, Supply, Supervision of Installation, Testing and Commissioning of Electrochemical Water Treatment System for 1000 </t>
    </r>
    <r>
      <rPr>
        <b/>
        <sz val="11"/>
        <color indexed="30"/>
        <rFont val="Calibri"/>
        <family val="2"/>
      </rPr>
      <t>TR</t>
    </r>
    <r>
      <rPr>
        <sz val="11"/>
        <color indexed="30"/>
        <rFont val="Calibri"/>
        <family val="2"/>
      </rPr>
      <t xml:space="preserve">  Chilled water system and Condenser Delta T 4 ° C. The system will consist of the following-</t>
    </r>
  </si>
  <si>
    <r>
      <t xml:space="preserve">Supply, fabrication, Installation, testing and commissioning  of </t>
    </r>
    <r>
      <rPr>
        <u val="single"/>
        <sz val="11"/>
        <color indexed="8"/>
        <rFont val="Calibri"/>
        <family val="2"/>
      </rPr>
      <t>factory fabricated rectangular ducts</t>
    </r>
    <r>
      <rPr>
        <sz val="11"/>
        <color indexed="8"/>
        <rFont val="Calibri"/>
        <family val="2"/>
      </rPr>
      <t xml:space="preserve"> using </t>
    </r>
    <r>
      <rPr>
        <u val="single"/>
        <sz val="11"/>
        <color indexed="8"/>
        <rFont val="Calibri"/>
        <family val="2"/>
      </rPr>
      <t xml:space="preserve">120 gsm, lead free, RoHS compliant G.I. Sheets. </t>
    </r>
    <r>
      <rPr>
        <sz val="11"/>
        <color indexed="8"/>
        <rFont val="Calibri"/>
        <family val="2"/>
      </rPr>
      <t xml:space="preserve">The price shall include factory fabricated with C&amp;S joints if the smallest dimension of the duct is less than 150mm &amp; TDF joints if the smallest dimension of the duct is 150mm &amp; above , turning vanes, spliter dampers, supports, sealent </t>
    </r>
    <r>
      <rPr>
        <b/>
        <sz val="11"/>
        <color indexed="8"/>
        <rFont val="Calibri"/>
        <family val="2"/>
      </rPr>
      <t>(fire retardant ,15mm x6mm  neoprene eqiuvalanet  gasket with fire retardant adhesive)</t>
    </r>
    <r>
      <rPr>
        <sz val="11"/>
        <color indexed="8"/>
        <rFont val="Calibri"/>
        <family val="2"/>
      </rPr>
      <t>, hangers, access door etc. The joints shall be with least leak and shall be tested with smoke testing. (Duct gauges (thickness) shall be as per BIS and not as per SMACNA)</t>
    </r>
  </si>
  <si>
    <r>
      <t xml:space="preserve">Duct supporting arrangement shall be </t>
    </r>
    <r>
      <rPr>
        <u val="single"/>
        <sz val="11"/>
        <color indexed="8"/>
        <rFont val="Calibri"/>
        <family val="2"/>
      </rPr>
      <t xml:space="preserve"> factory fabricated</t>
    </r>
    <r>
      <rPr>
        <sz val="11"/>
        <color indexed="8"/>
        <rFont val="Calibri"/>
        <family val="2"/>
      </rPr>
      <t xml:space="preserve"> </t>
    </r>
    <r>
      <rPr>
        <b/>
        <sz val="11"/>
        <color indexed="8"/>
        <rFont val="Calibri"/>
        <family val="2"/>
      </rPr>
      <t>Modular Hanging / Supporting system comprising Channel, Threaded rods &amp; Clamps or Wire &amp; Hanger support system.</t>
    </r>
  </si>
  <si>
    <r>
      <t xml:space="preserve">Supply, fabrication, installation, testing &amp; commissioning of GI </t>
    </r>
    <r>
      <rPr>
        <u val="single"/>
        <sz val="11"/>
        <color indexed="8"/>
        <rFont val="Calibri"/>
        <family val="2"/>
      </rPr>
      <t xml:space="preserve">120 gsm, lead free, Rohs compliant sheet </t>
    </r>
    <r>
      <rPr>
        <sz val="11"/>
        <color indexed="8"/>
        <rFont val="Calibri"/>
        <family val="2"/>
      </rPr>
      <t xml:space="preserve">metal ducts in accordance with the approved shop drawings and as per specifications </t>
    </r>
    <r>
      <rPr>
        <b/>
        <sz val="11"/>
        <color indexed="8"/>
        <rFont val="Calibri"/>
        <family val="2"/>
      </rPr>
      <t>(duct shall be fabricated on site manually)</t>
    </r>
    <r>
      <rPr>
        <sz val="11"/>
        <color indexed="8"/>
        <rFont val="Calibri"/>
        <family val="2"/>
      </rPr>
      <t>. The price shall include flanges, turning valves, spliter dampers, supports</t>
    </r>
    <r>
      <rPr>
        <b/>
        <sz val="11"/>
        <color indexed="8"/>
        <rFont val="Calibri"/>
        <family val="2"/>
      </rPr>
      <t xml:space="preserve">, </t>
    </r>
    <r>
      <rPr>
        <sz val="11"/>
        <color indexed="8"/>
        <rFont val="Calibri"/>
        <family val="2"/>
      </rPr>
      <t xml:space="preserve">sealent </t>
    </r>
    <r>
      <rPr>
        <b/>
        <sz val="11"/>
        <color indexed="8"/>
        <rFont val="Calibri"/>
        <family val="2"/>
      </rPr>
      <t xml:space="preserve">(fire retardant ,15mm x6mm  neoprene eqiuvalanet  gasket with fire retardant adhesive), </t>
    </r>
    <r>
      <rPr>
        <sz val="11"/>
        <color indexed="8"/>
        <rFont val="Calibri"/>
        <family val="2"/>
      </rPr>
      <t xml:space="preserve"> hangers, access door etc. The joints shall be with least leak and shall be tested with smoke testing. (Duct gauges (thickness) shall be as per BIS and not as per SMACNA)</t>
    </r>
  </si>
  <si>
    <r>
      <t xml:space="preserve">Duct supporting arrangement shall be  factory fabricated </t>
    </r>
    <r>
      <rPr>
        <b/>
        <sz val="11"/>
        <color indexed="8"/>
        <rFont val="Calibri"/>
        <family val="2"/>
      </rPr>
      <t>Modular Hanging / Supporting system comprising Channel, Threaded rods &amp; Clamps or Wire &amp; Hanger support system.</t>
    </r>
  </si>
  <si>
    <r>
      <t xml:space="preserve">Supply,installation,testing &amp; commissioning of </t>
    </r>
    <r>
      <rPr>
        <b/>
        <sz val="11"/>
        <color indexed="8"/>
        <rFont val="Calibri"/>
        <family val="2"/>
      </rPr>
      <t>CIRCULAR</t>
    </r>
    <r>
      <rPr>
        <sz val="11"/>
        <color indexed="8"/>
        <rFont val="Calibri"/>
        <family val="2"/>
      </rPr>
      <t xml:space="preserve"> pre-insulated fire retardent spiral flexible duct made of aluminium, insulated using foil backed fibre glass-24 Kg.per cum density as per specifications, for supply air diffusers / grilles - plenum connections.</t>
    </r>
  </si>
  <si>
    <r>
      <t xml:space="preserve">MOTORISED COMBINED  FIRE &amp; SMOKE DAMPERS - UL LISTED </t>
    </r>
    <r>
      <rPr>
        <b/>
        <sz val="11"/>
        <color indexed="8"/>
        <rFont val="Calibri"/>
        <family val="2"/>
      </rPr>
      <t>&amp; UL MARKED (BMS COMPATIBLE WITH FEEDBACK PROVISION)</t>
    </r>
  </si>
  <si>
    <r>
      <t>Supply, installation, testing &amp; commissioning of multi blade,aerofoil design blade, motorised combined fire &amp; smoke dampers with spring return. The damper shall be of atleast</t>
    </r>
    <r>
      <rPr>
        <sz val="11"/>
        <color indexed="8"/>
        <rFont val="Calibri"/>
        <family val="2"/>
      </rPr>
      <t xml:space="preserve"> 120 minutes 250 deg C fire rating. The motorized combined fire &amp; smoke damper shall be UL listed as per latest UL 555'S' leakage Class-1. The damper shall be constructed out of 16G GI  galvanised sheet steel blades  of  aerofoil design with seal and Double Skin design and 16G GI frame. It shall be complete with control panel, actuator, sensor and inter-locking / wiring / connection. Dampers shall be as per approved shop drawings. The damper actuator shall be BMS Compatible. The actuator shall provide open and close feedback to BMS System.Fire damper shall be with an extended sleeve.</t>
    </r>
  </si>
  <si>
    <r>
      <t>Supply, installation, testing &amp; commissioning of Extruded Aluminium Powder coated (Extruded Aluminium thickness frame shall be 1mm),</t>
    </r>
    <r>
      <rPr>
        <b/>
        <sz val="11"/>
        <color indexed="8"/>
        <rFont val="Calibri"/>
        <family val="2"/>
      </rPr>
      <t xml:space="preserve"> fixed bar continuous liner grills </t>
    </r>
    <r>
      <rPr>
        <sz val="11"/>
        <color indexed="8"/>
        <rFont val="Calibri"/>
        <family val="2"/>
      </rPr>
      <t>with borders on all sides. Louver/blade front thickness shall be 5 mm &amp; rear thickness shall be 1 mm, louver centre to centre spacing/blade pitch 13  mm and flange shall be 19.5mm. The border / frame, spacers &amp; fixed horizontal bars / louvers shall be of heavy gauge extruded Aluminium. The bars shall be parallel to long dimension i.e. Horizontal fixed louvres/blades.</t>
    </r>
  </si>
  <si>
    <r>
      <t xml:space="preserve">Supply air portion of continous liner grill  shall have heavy duty opposed blade Aluminium volume control damper. </t>
    </r>
    <r>
      <rPr>
        <u val="single"/>
        <sz val="11"/>
        <color indexed="8"/>
        <rFont val="Calibri"/>
        <family val="2"/>
      </rPr>
      <t>Volume control damper for supply air  collars is mentioned separately in the next serial no. item.</t>
    </r>
  </si>
  <si>
    <r>
      <t xml:space="preserve">Supply, installation, testing &amp; commissioning of High Quality Extruded Aluminium powder coated Supply Air Slot Diffusers  with adjustable air pattern controllers, with factory fabricated  </t>
    </r>
    <r>
      <rPr>
        <u val="single"/>
        <sz val="11"/>
        <color indexed="8"/>
        <rFont val="Calibri"/>
        <family val="2"/>
      </rPr>
      <t xml:space="preserve">accoustically lined with mineral fibre supply air </t>
    </r>
    <r>
      <rPr>
        <sz val="11"/>
        <color indexed="8"/>
        <rFont val="Calibri"/>
        <family val="2"/>
      </rPr>
      <t xml:space="preserve">22G Aluminium plenum and </t>
    </r>
    <r>
      <rPr>
        <u val="single"/>
        <sz val="11"/>
        <color indexed="8"/>
        <rFont val="Calibri"/>
        <family val="2"/>
      </rPr>
      <t xml:space="preserve">with sliding type GI hit &amp; miss damper </t>
    </r>
    <r>
      <rPr>
        <sz val="11"/>
        <color indexed="8"/>
        <rFont val="Calibri"/>
        <family val="2"/>
      </rPr>
      <t>in matt black finish. Supply air plenum shall have factory fitted spigot connector.</t>
    </r>
  </si>
  <si>
    <r>
      <t xml:space="preserve">Supply, installation, testing &amp; commissioning of High Quality Extruded Aluminium powder coated Return Air/ Exhaust Air slot diffusers </t>
    </r>
    <r>
      <rPr>
        <u val="single"/>
        <sz val="11"/>
        <color indexed="8"/>
        <rFont val="Calibri"/>
        <family val="2"/>
      </rPr>
      <t>without plenum &amp; without damper.</t>
    </r>
  </si>
  <si>
    <r>
      <t xml:space="preserve">Supply and installation of </t>
    </r>
    <r>
      <rPr>
        <b/>
        <sz val="11"/>
        <rFont val="Calibri"/>
        <family val="2"/>
      </rPr>
      <t xml:space="preserve">acoustic lining </t>
    </r>
    <r>
      <rPr>
        <sz val="11"/>
        <rFont val="Calibri"/>
        <family val="2"/>
      </rPr>
      <t xml:space="preserve"> within supply air ducts, as per the approved shop drawings / specifications.</t>
    </r>
  </si>
  <si>
    <r>
      <t xml:space="preserve">Supply and installation of </t>
    </r>
    <r>
      <rPr>
        <b/>
        <sz val="11"/>
        <rFont val="Calibri"/>
        <family val="2"/>
      </rPr>
      <t>External thermal insulation on ducts as per the approved shop drawings/ specifications:</t>
    </r>
  </si>
  <si>
    <t>The quoted price shall be inclusive of interconnected insulated refrigerant piping, insulated drain piping with in the room &amp; from each machine,  vibration isolation pads and associated electrical &amp; control cabling between indoor &amp; outdoor units and MS base frame / MS Platform duly painted with black enamel paint for mounting of condensing units and suitable vibration isolation pads.( Each unit should have a inbuilt card for Bacnet/Modbus output for BMS monitoring). The quoted price shall also include extra set of filters for commissioning.</t>
  </si>
  <si>
    <t xml:space="preserve">A. For Main LT Panel, DG Power Panel, LT Panel cum DG Power Panel &amp; Fire Emergency Panel, provide: </t>
  </si>
  <si>
    <t>B. For Motor Control Centres &amp; Other Panels, provide:</t>
  </si>
  <si>
    <t>• ON / OFF / Trip Indication (110V) for out going feeders.</t>
  </si>
  <si>
    <t>• Starter / Contactor Coils (110V) for out going feeders.</t>
  </si>
  <si>
    <t xml:space="preserve"> ICS = ICU = 100% FOR THE MCCB'S, MPCB'S &amp; ACB'S</t>
  </si>
  <si>
    <t xml:space="preserve"> MANUAL (MDO) ACB’S SHALL HAVE SHUNT TRIP COIL.</t>
  </si>
  <si>
    <t xml:space="preserve"> MPCB’S LESS THAN 36KA FAULT WITHSTAND CAPACITY NOT TO BE USED, EVEN IF IT HAS BEEN SPECIFIED OTHERWISE. </t>
  </si>
  <si>
    <t xml:space="preserve"> STANDARD RANGE OF MCCB’S IS:</t>
  </si>
  <si>
    <t xml:space="preserve"> ALL MCCB’S &amp; MPCB’S SHALL BE WITH DIRECT / EXTENDED ROTARY HANDLES. </t>
  </si>
  <si>
    <t xml:space="preserve">o   ATS shall be ASCO Make Series 7000 for above 1200Amps and Series 300 below 1200 Amps or equivalent. </t>
  </si>
  <si>
    <t>o   Main LT Panel &amp; Fire Emergency Panel shall have 4P ATS.</t>
  </si>
  <si>
    <t>o   DG Set Aux. Panel shall have 3P ATS.</t>
  </si>
  <si>
    <t xml:space="preserve">o   ATS with controller, controller will AMF function. </t>
  </si>
  <si>
    <t xml:space="preserve">o   ATS with 100% overlapping neutral. </t>
  </si>
  <si>
    <t xml:space="preserve">o   ATS: Solenoid operated, RS485 Communication. </t>
  </si>
  <si>
    <t>o   Utilization category: AC 33A.</t>
  </si>
  <si>
    <t>o   Same phase angle transition &amp; in phase monitoring.</t>
  </si>
  <si>
    <t>o   85KA for 0.3 sec (fault withstand)</t>
  </si>
  <si>
    <t>o   ATS shall be ASCO Make Series 300 or equivalent</t>
  </si>
  <si>
    <t>o   4P ATS</t>
  </si>
  <si>
    <t>o   ATS: Solenoid operated.</t>
  </si>
  <si>
    <t>o   85KA for 0.3 sec (fault withstand).</t>
  </si>
  <si>
    <t xml:space="preserve"> 3P MPCB – TH + MG (Thermal Magnetic Release with adjustable O/L trip class).</t>
  </si>
  <si>
    <t xml:space="preserve"> Star Delta</t>
  </si>
  <si>
    <t xml:space="preserve"> 3P MCCB –M(F) (Motor Duty - Fixed Release)</t>
  </si>
  <si>
    <t xml:space="preserve"> VFD</t>
  </si>
  <si>
    <t xml:space="preserve"> 3P MCCB – M(F) (Motor Duty - Fixed Release)</t>
  </si>
  <si>
    <t xml:space="preserve"> 3P MCCB – M (MP) (Motor Duty – Micro Processor Base Release)</t>
  </si>
  <si>
    <r>
      <t xml:space="preserve">Excavation for laying of cables, filling of sand, brick protection, back filling of earth, watering, ramming and making good as approved </t>
    </r>
    <r>
      <rPr>
        <sz val="11"/>
        <color indexed="8"/>
        <rFont val="Calibri"/>
        <family val="2"/>
      </rPr>
      <t>in directly ground burry.</t>
    </r>
  </si>
  <si>
    <r>
      <t xml:space="preserve">Fire retardent paint one meter on both side of wall </t>
    </r>
    <r>
      <rPr>
        <sz val="11"/>
        <color indexed="8"/>
        <rFont val="Calibri"/>
        <family val="2"/>
      </rPr>
      <t>penetration and at termination as per specifications.</t>
    </r>
  </si>
  <si>
    <r>
      <t xml:space="preserve">· </t>
    </r>
    <r>
      <rPr>
        <sz val="11"/>
        <color indexed="8"/>
        <rFont val="Calibri"/>
        <family val="2"/>
      </rPr>
      <t>Aluminium</t>
    </r>
  </si>
  <si>
    <r>
      <t xml:space="preserve">· </t>
    </r>
    <r>
      <rPr>
        <sz val="11"/>
        <color indexed="8"/>
        <rFont val="Calibri"/>
        <family val="2"/>
      </rPr>
      <t>Readymade type of clamps  or Made from 20mm x 3mm aluminium sheet / strips.</t>
    </r>
  </si>
  <si>
    <r>
      <t xml:space="preserve">· </t>
    </r>
    <r>
      <rPr>
        <sz val="11"/>
        <color indexed="8"/>
        <rFont val="Calibri"/>
        <family val="2"/>
      </rPr>
      <t>8mm SS-304 Screws for cable size 90mm² and above.</t>
    </r>
  </si>
  <si>
    <r>
      <t xml:space="preserve">· </t>
    </r>
    <r>
      <rPr>
        <sz val="11"/>
        <color indexed="8"/>
        <rFont val="Calibri"/>
        <family val="2"/>
      </rPr>
      <t>6mm SS-304 Screws for cable size less than 90mm².</t>
    </r>
  </si>
  <si>
    <r>
      <t xml:space="preserve">· </t>
    </r>
    <r>
      <rPr>
        <sz val="11"/>
        <color indexed="8"/>
        <rFont val="Calibri"/>
        <family val="2"/>
      </rPr>
      <t>SS-304</t>
    </r>
  </si>
  <si>
    <r>
      <t xml:space="preserve">· </t>
    </r>
    <r>
      <rPr>
        <sz val="11"/>
        <color indexed="8"/>
        <rFont val="Calibri"/>
        <family val="2"/>
      </rPr>
      <t>Made from 20x1.8mm SS-304 sheet / strips.</t>
    </r>
  </si>
  <si>
    <r>
      <t xml:space="preserve">· </t>
    </r>
    <r>
      <rPr>
        <sz val="11"/>
        <color indexed="8"/>
        <rFont val="Calibri"/>
        <family val="2"/>
      </rPr>
      <t xml:space="preserve"> 8mm SS-304 Screws for cable size 90mm² and above.</t>
    </r>
  </si>
  <si>
    <r>
      <t xml:space="preserve">· </t>
    </r>
    <r>
      <rPr>
        <sz val="11"/>
        <color indexed="8"/>
        <rFont val="Calibri"/>
        <family val="2"/>
      </rPr>
      <t>600mm C/C in vertical fashion in shaft on vertical trays.</t>
    </r>
  </si>
  <si>
    <r>
      <t xml:space="preserve">· </t>
    </r>
    <r>
      <rPr>
        <sz val="11"/>
        <color indexed="8"/>
        <rFont val="Calibri"/>
        <family val="2"/>
      </rPr>
      <t xml:space="preserve"> 1000mm C/C on horizontal tray or cable racks.</t>
    </r>
  </si>
  <si>
    <r>
      <rPr>
        <sz val="11"/>
        <color indexed="8"/>
        <rFont val="Calibri"/>
        <family val="2"/>
      </rPr>
      <t>● Each cooling tower / each cell of every cooling tower shall have a power isolator (3 pole) in IP55 enclosure near the cooling tower fan motor for power isolation.</t>
    </r>
  </si>
  <si>
    <r>
      <t xml:space="preserve">Supply, installation, testing &amp; commissioning  of pressurization system comprising pressureless expansion tank, pessurization pump, controls, pipings &amp; fittings and contrlloer, skid mounted system. The pressurization unit shall have two Flow regulating, solenoid valve in spill lines with duty/standby/assist function to avoid pressure peaks in the system and a safety relief valve for protection of vessel, two multistage pumps (orientation vertical/horizontal) with non-return valve.  The use of electrically actuated ball valve in the spill line is not permitted since it takes time to react and increases pressure peaks which leads to malfunctioning of the system.
System pressure shall be regulated within ± 0.2 bar (2.9 psi) of the set pressure. Expansion pressurization and deaeration of the system to be provided by an integrated pump with pressureless expansion tank(s)
for Approximate system volume = </t>
    </r>
    <r>
      <rPr>
        <b/>
        <sz val="11"/>
        <color indexed="30"/>
        <rFont val="Calibri"/>
        <family val="2"/>
      </rPr>
      <t xml:space="preserve">487000ltr </t>
    </r>
    <r>
      <rPr>
        <sz val="11"/>
        <color indexed="30"/>
        <rFont val="Calibri"/>
        <family val="2"/>
      </rPr>
      <t xml:space="preserve">
at Max ambient temp </t>
    </r>
    <r>
      <rPr>
        <b/>
        <sz val="11"/>
        <color indexed="30"/>
        <rFont val="Calibri"/>
        <family val="2"/>
      </rPr>
      <t>40Deg C</t>
    </r>
    <r>
      <rPr>
        <sz val="11"/>
        <color indexed="30"/>
        <rFont val="Calibri"/>
        <family val="2"/>
      </rPr>
      <t xml:space="preserve">
and total Static Height </t>
    </r>
    <r>
      <rPr>
        <b/>
        <sz val="11"/>
        <color indexed="30"/>
        <rFont val="Calibri"/>
        <family val="2"/>
      </rPr>
      <t>35 meters.</t>
    </r>
    <r>
      <rPr>
        <sz val="11"/>
        <color indexed="30"/>
        <rFont val="Calibri"/>
        <family val="2"/>
      </rPr>
      <t xml:space="preserve">
The total Volume checked by vendor.
The whole system duly tested from factory conforming to international standards PED-97/23/EC, IEE,  EMC-2004/108/EC, Machinery Directive 95/16/EC.
The system shall consist of minimum following components &amp; features:
</t>
    </r>
    <r>
      <rPr>
        <b/>
        <sz val="11"/>
        <color indexed="30"/>
        <rFont val="Calibri"/>
        <family val="2"/>
      </rPr>
      <t>a) Twin Pressurization Unit</t>
    </r>
    <r>
      <rPr>
        <sz val="11"/>
        <color indexed="30"/>
        <rFont val="Calibri"/>
        <family val="2"/>
      </rPr>
      <t xml:space="preserve"> c/w multistage pumps(orientation verticle/horizontal), Flow regulator valve, solenoid valve in spill lines, Safety relief valve, Pressure sensor, Pipe fittings c/w Controller &amp; display.
</t>
    </r>
    <r>
      <rPr>
        <b/>
        <sz val="11"/>
        <color indexed="30"/>
        <rFont val="Calibri"/>
        <family val="2"/>
      </rPr>
      <t>b)Pressureless Expansion Tank 5000 liters c/w high quality butyl rubber bladder, rupture sensor, weight sensor, coalescing pall rings for active de-aeration, drain cock and adustable feet for height adjustment, as unit is subject to atmosphiric pressue, tank pressure rating should be 3 bar. Expansion Tank shall have third party certificate (TUV / lloyds registered).</t>
    </r>
    <r>
      <rPr>
        <sz val="11"/>
        <color indexed="30"/>
        <rFont val="Calibri"/>
        <family val="2"/>
      </rPr>
      <t xml:space="preserve">
</t>
    </r>
    <r>
      <rPr>
        <b/>
        <sz val="11"/>
        <color indexed="30"/>
        <rFont val="Calibri"/>
        <family val="2"/>
      </rPr>
      <t>c) Flexible Connection:</t>
    </r>
    <r>
      <rPr>
        <sz val="11"/>
        <color indexed="30"/>
        <rFont val="Calibri"/>
        <family val="2"/>
      </rPr>
      <t xml:space="preserve"> </t>
    </r>
    <r>
      <rPr>
        <b/>
        <sz val="11"/>
        <color indexed="30"/>
        <rFont val="Calibri"/>
        <family val="2"/>
      </rPr>
      <t>Flexible Connection must include a de-aeration sensor for signaling the controller to continue/stop the active de-aeration.</t>
    </r>
    <r>
      <rPr>
        <sz val="11"/>
        <color indexed="30"/>
        <rFont val="Calibri"/>
        <family val="2"/>
      </rPr>
      <t xml:space="preserve">
</t>
    </r>
    <r>
      <rPr>
        <b/>
        <sz val="11"/>
        <color indexed="30"/>
        <rFont val="Calibri"/>
        <family val="2"/>
      </rPr>
      <t>d) Backflow Preventer</t>
    </r>
    <r>
      <rPr>
        <sz val="11"/>
        <color indexed="30"/>
        <rFont val="Calibri"/>
        <family val="2"/>
      </rPr>
      <t xml:space="preserve"> </t>
    </r>
    <r>
      <rPr>
        <b/>
        <sz val="11"/>
        <color indexed="30"/>
        <rFont val="Calibri"/>
        <family val="2"/>
      </rPr>
      <t>c/w, water meter, ball valve and non-return valve, strainer/Particle filter/ and shut-off valve according to DIN 1988 and DIN EN 1717 in top up connection.</t>
    </r>
    <r>
      <rPr>
        <sz val="11"/>
        <color indexed="30"/>
        <rFont val="Calibri"/>
        <family val="2"/>
      </rPr>
      <t xml:space="preserve"> 
</t>
    </r>
    <r>
      <rPr>
        <b/>
        <sz val="11"/>
        <color indexed="30"/>
        <rFont val="Calibri"/>
        <family val="2"/>
      </rPr>
      <t>e) Controller</t>
    </r>
    <r>
      <rPr>
        <sz val="11"/>
        <color indexed="30"/>
        <rFont val="Calibri"/>
        <family val="2"/>
      </rPr>
      <t xml:space="preserve"> with IP 54 rating, display unit showing system content, system pressure and status of the main operating components in realtime.  top up function, flood limitor/shut down function in event of serious leak. 
In case of any fault controller shall display the fault code and generate the alarm.                                    </t>
    </r>
  </si>
  <si>
    <r>
      <t xml:space="preserve">Supply, installation, testing &amp; commissioning of  </t>
    </r>
    <r>
      <rPr>
        <b/>
        <sz val="11"/>
        <color indexed="8"/>
        <rFont val="Calibri"/>
        <family val="2"/>
      </rPr>
      <t xml:space="preserve">Pot </t>
    </r>
    <r>
      <rPr>
        <b/>
        <i/>
        <sz val="11"/>
        <color indexed="8"/>
        <rFont val="Calibri"/>
        <family val="2"/>
      </rPr>
      <t>Strainer</t>
    </r>
    <r>
      <rPr>
        <sz val="11"/>
        <color indexed="8"/>
        <rFont val="Calibri"/>
        <family val="2"/>
      </rPr>
      <t xml:space="preserve"> as per specifications for condenser water application complete with flanges, nuts-bolts, gaskets as specified and required.</t>
    </r>
  </si>
  <si>
    <r>
      <t xml:space="preserve">Supply, Installation, testing and commissioning of </t>
    </r>
    <r>
      <rPr>
        <b/>
        <sz val="11"/>
        <color indexed="30"/>
        <rFont val="Calibri"/>
        <family val="2"/>
      </rPr>
      <t>SIDE STREAM FILTRATION SYSTEM</t>
    </r>
    <r>
      <rPr>
        <sz val="11"/>
        <color indexed="30"/>
        <rFont val="Calibri"/>
        <family val="2"/>
      </rPr>
      <t xml:space="preserve"> to remove unwanted solids from Condenser loop using Lakos centrifugal-action Lakos vortex separator. Control of solids in the recirculated cooling water system shall be accomplished via a side-stream flow of 10-25% of the full-stream system flow through a completely assembled separation / filtration package. The package's pump shall provide sufficient pressure for the re-introduction of side-stream fluid back into system flow.The side stream filteration unit shall be of suitable for </t>
    </r>
    <r>
      <rPr>
        <b/>
        <sz val="11"/>
        <color indexed="30"/>
        <rFont val="Calibri"/>
        <family val="2"/>
      </rPr>
      <t xml:space="preserve">1050 USGPM </t>
    </r>
    <r>
      <rPr>
        <sz val="11"/>
        <color indexed="30"/>
        <rFont val="Calibri"/>
        <family val="2"/>
      </rPr>
      <t>flow rate  and pressure drop of 0.2 - 0.8 Bar, Maximum working pressure of 10.3 Bar and Maximum operating temperature of 60 deg.C. The complete packaged unit shall consist of the following</t>
    </r>
  </si>
  <si>
    <r>
      <rPr>
        <sz val="11"/>
        <color indexed="30"/>
        <rFont val="Calibri"/>
        <family val="2"/>
      </rPr>
      <t xml:space="preserve"> Star Delta starter with overload module; HOA selector switch; re-set/disconnect/trip switch. Power requirement: 380/415 volt, 3 phase, 50 Hz. </t>
    </r>
  </si>
  <si>
    <r>
      <t xml:space="preserve">Supply, installation, testing and commissioning of </t>
    </r>
    <r>
      <rPr>
        <b/>
        <u val="single"/>
        <sz val="11"/>
        <color indexed="8"/>
        <rFont val="Calibri"/>
        <family val="2"/>
      </rPr>
      <t xml:space="preserve">INVERTER ROTARY TYPE </t>
    </r>
    <r>
      <rPr>
        <sz val="11"/>
        <color indexed="8"/>
        <rFont val="Calibri"/>
        <family val="2"/>
      </rPr>
      <t xml:space="preserve"> Air cooled DX, Split type air conditioning units each comprising of : </t>
    </r>
  </si>
  <si>
    <r>
      <t xml:space="preserve">The enclosure shall be factory painted to a smooth finish.  The quoted price shall be inclusive of interconnected insulated refrigerant piping, insulated drain piping, vibration isolation pads / vibration isolators and associated electrical cabling &amp; earthing between indoor &amp; outdoor units and </t>
    </r>
    <r>
      <rPr>
        <b/>
        <sz val="11"/>
        <color indexed="8"/>
        <rFont val="Calibri"/>
        <family val="2"/>
      </rPr>
      <t>MS powder coated base frame work made of angle iron for mounting of outdoor / indoor units.</t>
    </r>
    <r>
      <rPr>
        <sz val="11"/>
        <color indexed="8"/>
        <rFont val="Calibri"/>
        <family val="2"/>
      </rPr>
      <t xml:space="preserve"> </t>
    </r>
  </si>
  <si>
    <r>
      <t>Supply of</t>
    </r>
    <r>
      <rPr>
        <b/>
        <sz val="11"/>
        <color indexed="8"/>
        <rFont val="Calibri"/>
        <family val="2"/>
      </rPr>
      <t xml:space="preserve"> AIR COOLED and INVERTER BASED VARIABLE REFRIGERANT VOLUME MODULAR TYPE  AIR CONDITIONING SYSTEM</t>
    </r>
    <r>
      <rPr>
        <sz val="11"/>
        <color indexed="8"/>
        <rFont val="Calibri"/>
        <family val="2"/>
      </rPr>
      <t xml:space="preserve"> </t>
    </r>
    <r>
      <rPr>
        <b/>
        <sz val="11"/>
        <color indexed="8"/>
        <rFont val="Calibri"/>
        <family val="2"/>
      </rPr>
      <t>with R410A</t>
    </r>
    <r>
      <rPr>
        <sz val="11"/>
        <color indexed="8"/>
        <rFont val="Calibri"/>
        <family val="2"/>
      </rPr>
      <t xml:space="preserve"> refrigerant, single / multiple scroll compressors, suitable for 415 ± 10% , 50 ± 3% Hz. The unit shall consist of indoor units and external condensing units and other accessories as listed below complete in all respects as under:</t>
    </r>
  </si>
  <si>
    <r>
      <rPr>
        <b/>
        <sz val="11"/>
        <color indexed="8"/>
        <rFont val="Calibri"/>
        <family val="2"/>
      </rPr>
      <t>Central Controller (I Touch Manager) for VRV</t>
    </r>
  </si>
  <si>
    <r>
      <t xml:space="preserve">Installation, testing and commissioning of AIR COOLED and INVERTER BASED VARIABLE REFRIGERANT VOLUME MODULAR TYPE  AIR CONDITIONING SYSTEM with R410A </t>
    </r>
    <r>
      <rPr>
        <sz val="11"/>
        <color indexed="8"/>
        <rFont val="Calibri"/>
        <family val="2"/>
      </rPr>
      <t>refrigerant, single / multiple scroll compressors, suitable for 415 ± 10% , 50 ± 3% Hz. The unit shall consist of indoor units and external condensing units and other accessaries as listed below complete in all respects as under:</t>
    </r>
  </si>
  <si>
    <r>
      <t xml:space="preserve">Lifting, </t>
    </r>
    <r>
      <rPr>
        <sz val="11"/>
        <color indexed="8"/>
        <rFont val="Calibri"/>
        <family val="2"/>
      </rPr>
      <t>hoisting to terrace, shifting, positioning, installation, testing &amp; commissioning of  outdoor units including topping R410A gas as per site requirements for quantities mentioned above complete as per specification and drawings.</t>
    </r>
  </si>
  <si>
    <r>
      <t xml:space="preserve"> The isolator unit for </t>
    </r>
    <r>
      <rPr>
        <b/>
        <u val="single"/>
        <sz val="11"/>
        <color indexed="8"/>
        <rFont val="Calibri"/>
        <family val="2"/>
      </rPr>
      <t xml:space="preserve">single module ODU </t>
    </r>
    <r>
      <rPr>
        <sz val="11"/>
        <color indexed="8"/>
        <rFont val="Calibri"/>
        <family val="2"/>
      </rPr>
      <t xml:space="preserve">comprising 4P RCBO / 30 mA in a weather proof moulded IP 55 enclosure. The unit shall be suitable for single module VRV ODU. RCBO's rating shall be suitable for the load of ODU unit.  The item shall also include 4c armoured copper conductor XLPE cable  and double copper earth of required length between the isolator box and the ODU unit. (Normally upto 20 HP, ODU, its single module ODU).          </t>
    </r>
  </si>
  <si>
    <r>
      <t xml:space="preserve">Electrical contractor will supply power &amp; earthing upto the isolator box input. The further cabling to </t>
    </r>
    <r>
      <rPr>
        <b/>
        <sz val="11"/>
        <color indexed="8"/>
        <rFont val="Calibri"/>
        <family val="2"/>
      </rPr>
      <t>VRV ODU from the isolator box shall be as part of this isolator unit item.</t>
    </r>
  </si>
  <si>
    <r>
      <t xml:space="preserve">Electrical contractor will supply power &amp; earthing upto the isolator box input. The further cabling to each </t>
    </r>
    <r>
      <rPr>
        <b/>
        <sz val="11"/>
        <color indexed="8"/>
        <rFont val="Calibri"/>
        <family val="2"/>
      </rPr>
      <t>VRV ODU module from the isolator box shall be as part of this isolator unit item.</t>
    </r>
  </si>
  <si>
    <r>
      <rPr>
        <b/>
        <sz val="11"/>
        <color indexed="8"/>
        <rFont val="Calibri"/>
        <family val="2"/>
      </rPr>
      <t>Aircooled Dx-Precision Air Conditioning Units  (With Heater &amp; Humidifier)</t>
    </r>
  </si>
  <si>
    <r>
      <t xml:space="preserve">Supply, installation, testing and commissioning of micro processor based, Double Skin </t>
    </r>
    <r>
      <rPr>
        <sz val="11"/>
        <color indexed="8"/>
        <rFont val="Calibri"/>
        <family val="2"/>
      </rPr>
      <t xml:space="preserve">Precision Air Conditioning Unit comprising Indoor &amp; outdoor units interconnected with refrigerant piping. The indoor evaporator unit, shall be </t>
    </r>
    <r>
      <rPr>
        <b/>
        <sz val="11"/>
        <color indexed="8"/>
        <rFont val="Calibri"/>
        <family val="2"/>
      </rPr>
      <t xml:space="preserve">BOTTOM discharge </t>
    </r>
    <r>
      <rPr>
        <sz val="11"/>
        <color indexed="8"/>
        <rFont val="Calibri"/>
        <family val="2"/>
      </rPr>
      <t xml:space="preserve">with high efficiency stepless variable speed </t>
    </r>
    <r>
      <rPr>
        <b/>
        <sz val="11"/>
        <color indexed="8"/>
        <rFont val="Calibri"/>
        <family val="2"/>
      </rPr>
      <t>Electronically commutated fan motor</t>
    </r>
    <r>
      <rPr>
        <sz val="11"/>
        <color indexed="8"/>
        <rFont val="Calibri"/>
        <family val="2"/>
      </rPr>
      <t xml:space="preserve">, fan shall be of composite blade design plug fan (a mixture of plastic &amp; aluminium) 95% down to 5 micron filters with filter section &amp; minimum 4 row deep Slant type copper cooling DX-coil with aluminium fins, SS drain tray duly insulated, high technology </t>
    </r>
    <r>
      <rPr>
        <b/>
        <sz val="11"/>
        <color indexed="8"/>
        <rFont val="Calibri"/>
        <family val="2"/>
      </rPr>
      <t>fixed speed scroll compressor</t>
    </r>
    <r>
      <rPr>
        <sz val="11"/>
        <color indexed="8"/>
        <rFont val="Calibri"/>
        <family val="2"/>
      </rPr>
      <t xml:space="preserve"> suitable for </t>
    </r>
    <r>
      <rPr>
        <b/>
        <sz val="11"/>
        <color indexed="8"/>
        <rFont val="Calibri"/>
        <family val="2"/>
      </rPr>
      <t>R407C refrigerant</t>
    </r>
    <r>
      <rPr>
        <sz val="11"/>
        <color indexed="8"/>
        <rFont val="Calibri"/>
        <family val="2"/>
      </rPr>
      <t>, Compressor refrigerant circuit shall have vibration absorbers at suction &amp; discharge lines, Compressor EER should not be less then 11.1 Btuh / Watt (COP not less then 3.25 at ARI conditions),</t>
    </r>
    <r>
      <rPr>
        <b/>
        <sz val="11"/>
        <color indexed="8"/>
        <rFont val="Calibri"/>
        <family val="2"/>
      </rPr>
      <t xml:space="preserve"> electronic  expansion valve</t>
    </r>
    <r>
      <rPr>
        <sz val="11"/>
        <color indexed="8"/>
        <rFont val="Calibri"/>
        <family val="2"/>
      </rPr>
      <t xml:space="preserve"> &amp; electrical control panel, all inside a cabinet.  The Indoor cabinet shall be with Double Skin Side Panels &amp; front &amp; back panels shall be with 25mm thick accoustic mineral wool insulation. The outdoor air cooled condensing unit shall be oversized to handle high ambient conditions. Condenser shall have copper condensing coil with aluminium fins, fans with speed controller &amp; head pressure senor and suitable for vertical or horizontal hot air discharge as per the site conditions.</t>
    </r>
  </si>
  <si>
    <r>
      <rPr>
        <b/>
        <sz val="11"/>
        <rFont val="Calibri"/>
        <family val="2"/>
      </rPr>
      <t>7.0 TR actual capacity (4200 CFM),</t>
    </r>
    <r>
      <rPr>
        <sz val="11"/>
        <rFont val="Calibri"/>
        <family val="2"/>
      </rPr>
      <t xml:space="preserve"> Floor Discharge Type Precision AC Units. (1W + 1S) at 45°C outdoor &amp; indoor temperature of 21°C ± 1°C &amp; 50% RH.</t>
    </r>
  </si>
  <si>
    <r>
      <t xml:space="preserve">1. The refrigerant piping of copper duly insulated with 13/19mm thick nitrile rubber class "O" having K value as 0.032 W/ m Deg. K shall be to the extent of </t>
    </r>
    <r>
      <rPr>
        <b/>
        <sz val="11"/>
        <rFont val="Calibri"/>
        <family val="2"/>
      </rPr>
      <t xml:space="preserve">30M (Max.) one way </t>
    </r>
    <r>
      <rPr>
        <sz val="11"/>
        <rFont val="Calibri"/>
        <family val="2"/>
      </rPr>
      <t xml:space="preserve">on each unit. Bidder to include suitable size (dia) of this much length of piping in the BOQ. </t>
    </r>
    <r>
      <rPr>
        <b/>
        <sz val="11"/>
        <rFont val="Calibri"/>
        <family val="2"/>
      </rPr>
      <t>(25M horizontal + 10M of Vertical piping).</t>
    </r>
  </si>
  <si>
    <r>
      <t>Cold Aisle Containment Top Panel : Customized Fire Retardant Rigid UL V-0</t>
    </r>
    <r>
      <rPr>
        <b/>
        <sz val="11"/>
        <rFont val="Calibri"/>
        <family val="2"/>
      </rPr>
      <t xml:space="preserve"> Plastic  3 mm </t>
    </r>
    <r>
      <rPr>
        <sz val="11"/>
        <rFont val="Calibri"/>
        <family val="2"/>
      </rPr>
      <t xml:space="preserve">sheet cut in accordance to the rack for the said cold aisle enclosure with support taken from the actual /false ceiling . Transparency high. </t>
    </r>
  </si>
  <si>
    <r>
      <t xml:space="preserve">• Provide a </t>
    </r>
    <r>
      <rPr>
        <u val="single"/>
        <sz val="11"/>
        <rFont val="Calibri"/>
        <family val="2"/>
      </rPr>
      <t xml:space="preserve">Separate Metering Chamber </t>
    </r>
    <r>
      <rPr>
        <sz val="11"/>
        <rFont val="Calibri"/>
        <family val="2"/>
      </rPr>
      <t>for the Incomer to house a 415V / √3 / 110V / √3 PT.</t>
    </r>
  </si>
  <si>
    <r>
      <t xml:space="preserve">Provide a separate </t>
    </r>
    <r>
      <rPr>
        <u val="single"/>
        <sz val="11"/>
        <rFont val="Calibri"/>
        <family val="2"/>
      </rPr>
      <t>Control Transformer Chamber</t>
    </r>
    <r>
      <rPr>
        <sz val="11"/>
        <rFont val="Calibri"/>
        <family val="2"/>
      </rPr>
      <t xml:space="preserve"> to house a 415V (2 Phase) / 110V (1 Phase) Control Transformer for outgoing feeders for:</t>
    </r>
  </si>
  <si>
    <r>
      <t>Total                                      </t>
    </r>
    <r>
      <rPr>
        <u val="single"/>
        <sz val="11"/>
        <rFont val="Calibri"/>
        <family val="2"/>
      </rPr>
      <t>10 Modes</t>
    </r>
    <r>
      <rPr>
        <sz val="11"/>
        <rFont val="Calibri"/>
        <family val="2"/>
      </rPr>
      <t xml:space="preserve">  </t>
    </r>
  </si>
  <si>
    <r>
      <rPr>
        <b/>
        <u val="single"/>
        <sz val="11"/>
        <color indexed="8"/>
        <rFont val="Calibri"/>
        <family val="2"/>
      </rPr>
      <t>ARMOURED CABLES - ALUMINIUM :
SUPPLY OF CABLES- XLPE INSULATED, FRLS(H) PVC SHEATHED ALUMINIUM  CONDUCTOR ARMOURED CABLES (IS:7098 Part-I):</t>
    </r>
  </si>
  <si>
    <r>
      <t xml:space="preserve">Supply of following sizes of 1.1kV grade </t>
    </r>
    <r>
      <rPr>
        <b/>
        <u val="single"/>
        <sz val="11"/>
        <color indexed="8"/>
        <rFont val="Calibri"/>
        <family val="2"/>
      </rPr>
      <t>XLPE insulated, Extruded FRLS(H) PVC inner sheath Type ST-2, FRLS(H) PVC outer sheath Type ST-2, stranded Aluminium conductor, Armoured</t>
    </r>
    <r>
      <rPr>
        <sz val="11"/>
        <color indexed="8"/>
        <rFont val="Calibri"/>
        <family val="2"/>
      </rPr>
      <t xml:space="preserve"> cables as per IS:7098 Part-I.</t>
    </r>
  </si>
  <si>
    <r>
      <t xml:space="preserve">Laying, Fixing, Testing &amp; Commissioning of following sizes of 1.1kV grade </t>
    </r>
    <r>
      <rPr>
        <b/>
        <u val="single"/>
        <sz val="11"/>
        <color indexed="8"/>
        <rFont val="Calibri"/>
        <family val="2"/>
      </rPr>
      <t>XLPE insulated, Extruded FRLS(H) PVC inner sheath Type ST-2, FRLS(H) PVC outer sheath Type ST-2, stranded Aluminium / Copper conductor, Armoured cables as per IS:7098 Part-I</t>
    </r>
    <r>
      <rPr>
        <sz val="11"/>
        <color indexed="8"/>
        <rFont val="Calibri"/>
        <family val="2"/>
      </rPr>
      <t xml:space="preserve"> </t>
    </r>
    <r>
      <rPr>
        <b/>
        <u val="single"/>
        <sz val="11"/>
        <color indexed="8"/>
        <rFont val="Calibri"/>
        <family val="2"/>
      </rPr>
      <t>on existing cable trays/ in existing hume pipes/ PVC pipes/ GI pipes/ on surface of slabs, walls or masonary/ RCC trenches/ ducts</t>
    </r>
    <r>
      <rPr>
        <sz val="11"/>
        <color indexed="8"/>
        <rFont val="Calibri"/>
        <family val="2"/>
      </rPr>
      <t xml:space="preserve"> including  saddles, Aluminum/ SS 304 clamps and saddles  with SS screws and necessary hard ware.</t>
    </r>
  </si>
  <si>
    <r>
      <t xml:space="preserve">Cable end Termination of following sizes </t>
    </r>
    <r>
      <rPr>
        <b/>
        <sz val="11"/>
        <color indexed="8"/>
        <rFont val="Calibri"/>
        <family val="2"/>
      </rPr>
      <t xml:space="preserve">XLPE insulated, Extruded FRLS(H) PVC inner sheath Type ST-2, FRLS(H) PVC outer sheath Type ST-2, stranded </t>
    </r>
    <r>
      <rPr>
        <b/>
        <u val="single"/>
        <sz val="11"/>
        <color indexed="8"/>
        <rFont val="Calibri"/>
        <family val="2"/>
      </rPr>
      <t>Aluminium / Copper</t>
    </r>
    <r>
      <rPr>
        <b/>
        <sz val="11"/>
        <color indexed="8"/>
        <rFont val="Calibri"/>
        <family val="2"/>
      </rPr>
      <t xml:space="preserve"> </t>
    </r>
    <r>
      <rPr>
        <sz val="11"/>
        <color indexed="8"/>
        <rFont val="Calibri"/>
        <family val="2"/>
      </rPr>
      <t>conductor, Armoured cables as per IS:7098 Part-I including cost of aluminium, heavy duty crimpping lugs, double compression glands, insulation tape and all necessary material to complete the termination.</t>
    </r>
  </si>
  <si>
    <r>
      <t xml:space="preserve">Supply of following sizes of 1.1kV grade </t>
    </r>
    <r>
      <rPr>
        <b/>
        <u val="single"/>
        <sz val="11"/>
        <color indexed="8"/>
        <rFont val="Calibri"/>
        <family val="2"/>
      </rPr>
      <t>XLPE insulated, Extruded FRLS(H) PVC inner sheath Type ST-2, FRLS(H) PVC outer sheath Type ST-2, stranded Copper conductor, Armoured</t>
    </r>
    <r>
      <rPr>
        <sz val="11"/>
        <color indexed="8"/>
        <rFont val="Calibri"/>
        <family val="2"/>
      </rPr>
      <t xml:space="preserve"> cables as per IS:7098 Part-I.</t>
    </r>
  </si>
  <si>
    <r>
      <t xml:space="preserve">SUPPLY OF FIRE SURVIVAL CABLES : </t>
    </r>
    <r>
      <rPr>
        <b/>
        <sz val="11"/>
        <color indexed="8"/>
        <rFont val="Calibri"/>
        <family val="2"/>
      </rPr>
      <t xml:space="preserve">COPPER CONDUCTOR </t>
    </r>
  </si>
  <si>
    <r>
      <t xml:space="preserve">Supply of </t>
    </r>
    <r>
      <rPr>
        <u val="single"/>
        <sz val="11"/>
        <color indexed="8"/>
        <rFont val="Calibri"/>
        <family val="2"/>
      </rPr>
      <t>Fire Survival armoured cables</t>
    </r>
    <r>
      <rPr>
        <sz val="11"/>
        <color indexed="8"/>
        <rFont val="Calibri"/>
        <family val="2"/>
      </rPr>
      <t xml:space="preserve"> of 600/1000V rated with Copper circular conductor having glass mica fire barrier tape covered by an XLPE insulation and LSZH for inner &amp; outer sheath. Generally as per BS 7846, IEC-60502-1 &amp; BS-8519 (latest edition). Should retain circuit integrity as per BS 8491:2008 (950°C for 3 hours) for cables having overall dia of 20mm and above. Cables with overall dia below 20 mm should retain circuit integrity as per BS 8434-2. 3rd Party inspection required prior to despatch of every lot. LPCB/ TUV/ BRE- GLOBAL Certificate to be submitted. </t>
    </r>
  </si>
  <si>
    <r>
      <t xml:space="preserve">LAYING OF FIRE SURVIVAL CABLES- ON EXISTING TRAYS / IN EXISTING DUCTS / IN EXISTING CIVIL TRENCHES: </t>
    </r>
    <r>
      <rPr>
        <b/>
        <u val="single"/>
        <sz val="11"/>
        <color indexed="8"/>
        <rFont val="Calibri"/>
        <family val="2"/>
      </rPr>
      <t>COPPER CONDUCTOR</t>
    </r>
  </si>
  <si>
    <r>
      <t xml:space="preserve">Laying, Fixing, Testing &amp; Commissioning of </t>
    </r>
    <r>
      <rPr>
        <b/>
        <u val="single"/>
        <sz val="11"/>
        <color indexed="8"/>
        <rFont val="Calibri"/>
        <family val="2"/>
      </rPr>
      <t>Fire Resistant cables on existing cable trays/ in existing hume pipes/ PVC pipes/ GI pipes/ on surface of slabs, walls or masonary/ RCC trenches/ ducts</t>
    </r>
    <r>
      <rPr>
        <sz val="11"/>
        <color indexed="8"/>
        <rFont val="Calibri"/>
        <family val="2"/>
      </rPr>
      <t xml:space="preserve"> including  saddles, Aluminum/  SS 304 clamps and saddles  with SS screws and necessary hard ware.</t>
    </r>
  </si>
  <si>
    <r>
      <t xml:space="preserve">CABLE TERMINATION : </t>
    </r>
    <r>
      <rPr>
        <b/>
        <u val="single"/>
        <sz val="11"/>
        <color indexed="8"/>
        <rFont val="Calibri"/>
        <family val="2"/>
      </rPr>
      <t>COPPER CONDUCTOR</t>
    </r>
  </si>
  <si>
    <r>
      <t xml:space="preserve">Cable end Termination of </t>
    </r>
    <r>
      <rPr>
        <b/>
        <u val="single"/>
        <sz val="11"/>
        <color indexed="8"/>
        <rFont val="Calibri"/>
        <family val="2"/>
      </rPr>
      <t>Fire SURVIVAL Cables</t>
    </r>
    <r>
      <rPr>
        <sz val="11"/>
        <color indexed="8"/>
        <rFont val="Calibri"/>
        <family val="2"/>
      </rPr>
      <t xml:space="preserve"> including cost of Copper, heavy duty crimpping lugs, double compression glands, insulation tape and all necessary material to complete the termination. Termination shall be fire safe,</t>
    </r>
  </si>
  <si>
    <t>4-A</t>
  </si>
  <si>
    <t>LOCAL ISOLATORS</t>
  </si>
  <si>
    <t>Supply, Installation, testing &amp; commissioning of 3 Pole, ON Load, AC23 duty isolator in a weather proof, CRCA powder coated 14G Sheet steel box for local isolation of Basement Ventilation fans, Staircase &amp; Liftwell Pressurization Fans, Toilet Exhaust fan, Kitchen / Pantry Exhaust Fan &amp; Cooling Tower Fan Motors.
Note: The earthing studs to be provided for enclosure earthing.</t>
  </si>
  <si>
    <t>Suitable for Motor Rating of kW</t>
  </si>
  <si>
    <t>4.A1</t>
  </si>
  <si>
    <t>4.A2</t>
  </si>
  <si>
    <t>4.A3</t>
  </si>
  <si>
    <t>4.A4</t>
  </si>
  <si>
    <t>4.A5</t>
  </si>
  <si>
    <t>4.A6</t>
  </si>
  <si>
    <t>4.A7</t>
  </si>
  <si>
    <t>4Cx 4 sq.mm. Cu. Un. Ar. XLPE cable</t>
  </si>
  <si>
    <t>District Cooling - Energy Transfer Station (ETS) Package</t>
  </si>
  <si>
    <t>The unit shall be pressure tested and capable of meeting the required max working and test pressures.</t>
  </si>
  <si>
    <t>The heat exchanger shall be Brazed / Gasketed depending on system requirements</t>
  </si>
  <si>
    <t>Maximum pressure loss for the heat exchanger should ensure turndown ratio as required by the system.</t>
  </si>
  <si>
    <t>The unit shall include an Electronic Controller with temperature sensors as per the controller specification dedicated for Disctrict Cooling application.</t>
  </si>
  <si>
    <t>Controller must be suitable for the application and have a defined control strategy to deal with all components on the Energy Transfer Station (ETS).</t>
  </si>
  <si>
    <t>Controller must have a safety switch off, to prevent overheating of the secondary system, in the event of system failure.</t>
  </si>
  <si>
    <t>Controller must include motor protection and motorised valve exercise, to prevent damage or blockage in the control valve.</t>
  </si>
  <si>
    <t>Controller must have the ability to take in an M-bus signal from the meter, and display the consumed and instant energy usage, as well as flow rate and temperatures.</t>
  </si>
  <si>
    <t>BMS must be able to link to the controller via Modbus or similar protocol.</t>
  </si>
  <si>
    <t>Controller must have a remote access portal to allow the system owner to access key performance data and amend settings.</t>
  </si>
  <si>
    <t>All Components should be Factory Assembelled by using Insulated &amp; Painted M.S Pipes &amp; its fittings.</t>
  </si>
  <si>
    <t>Primary and secondary connections will be flanged.</t>
  </si>
  <si>
    <t>The Energy Transfer Station should be designed in the manner that it may dismountable in several frames.</t>
  </si>
  <si>
    <t>The ETS operating parameters shall be as under:</t>
  </si>
  <si>
    <t>Primary IN                         :  42ºF (5.55ºC)</t>
  </si>
  <si>
    <t>Primary OUT                       : 52ºF (11.11ºC)</t>
  </si>
  <si>
    <t xml:space="preserve">Secondary IN                     :  44ºF (6.67ºC) </t>
  </si>
  <si>
    <t>Secondary OUT                   :  54ºF (12.22ºC)</t>
  </si>
  <si>
    <t>Supply of Energy Transfer Station (Substation), Factory Skid Mounted which shall consist of Tertiary Pumps with VFD, Multiple Plate Heat Exchangers (PHE), Motorised Control &amp; Isolation valves and Safety devices, Temperature Sensor, Thermometers, Manometer.</t>
  </si>
  <si>
    <t>Tertiary Pumps with VFD shall be designed at 35 Mt. Head.</t>
  </si>
  <si>
    <t>Actual Capacity                   :  3,260 KW.</t>
  </si>
  <si>
    <t>3 CORES - ARMOURED</t>
  </si>
  <si>
    <r>
      <t xml:space="preserve">Design &amp; Supply, installation, testing &amp; commissioning of </t>
    </r>
    <r>
      <rPr>
        <b/>
        <sz val="11"/>
        <color indexed="8"/>
        <rFont val="Calibri"/>
        <family val="2"/>
      </rPr>
      <t>FRP construction, Induced Draft, Cross flow Cooling Towers</t>
    </r>
    <r>
      <rPr>
        <sz val="11"/>
        <color indexed="8"/>
        <rFont val="Calibri"/>
        <family val="2"/>
      </rPr>
      <t xml:space="preserve"> </t>
    </r>
    <r>
      <rPr>
        <b/>
        <sz val="11"/>
        <color indexed="8"/>
        <rFont val="Calibri"/>
        <family val="2"/>
      </rPr>
      <t>(single / multicell ) , (above 200TR, more than one fan and corresponding fan motors )</t>
    </r>
    <r>
      <rPr>
        <sz val="11"/>
        <color indexed="8"/>
        <rFont val="Calibri"/>
        <family val="2"/>
      </rPr>
      <t xml:space="preserve"> complete with FRP basin, honeycomb design PVC fill, drift eliminators, hot water distributors, low noise adjustable pitch propeller type fan of FRP &amp;</t>
    </r>
    <r>
      <rPr>
        <sz val="11"/>
        <color indexed="8"/>
        <rFont val="Calibri"/>
        <family val="2"/>
      </rPr>
      <t xml:space="preserve"> Gear </t>
    </r>
    <r>
      <rPr>
        <sz val="11"/>
        <color indexed="8"/>
        <rFont val="Calibri"/>
        <family val="2"/>
      </rPr>
      <t xml:space="preserve">Driven, coupled with TEFC Squirrel cage induction motor weather-proof with cowl for outdoor installation. Basin shall be provided with accessories like quickfill, makeup &amp; drain pipes, Pvc construction float valve, overflow pipe etc. Motor shall be suitable for </t>
    </r>
    <r>
      <rPr>
        <b/>
        <sz val="11"/>
        <color indexed="8"/>
        <rFont val="Calibri"/>
        <family val="2"/>
      </rPr>
      <t>415V ± 10%, 50Hz ± 5%, 3-phase AC supply. Motor shall be suitable for VFD operation</t>
    </r>
    <r>
      <rPr>
        <sz val="11"/>
        <color indexed="8"/>
        <rFont val="Calibri"/>
        <family val="2"/>
      </rPr>
      <t xml:space="preserve"> i.e. motor suitable for any low voltage &amp; low frequency range due to speed variation through VFD without heating and noise generation. Separate motor shall be provided in each cell in case of multi cell towers. The fan / fan motor shall be isolated from the cooling tower structure . Each tower/ each cell shall be complete with its suitable HDG Steel ladder with safety cage   as per specifications. </t>
    </r>
    <r>
      <rPr>
        <b/>
        <sz val="11"/>
        <color indexed="8"/>
        <rFont val="Calibri"/>
        <family val="2"/>
      </rPr>
      <t xml:space="preserve">The cooling tower shall be certified for test procedure as per CTI ATC-105 and CTI STD-201. </t>
    </r>
  </si>
  <si>
    <t>4. Each Cell  of the tower shall have HDG Steel ladder with safety cage .</t>
  </si>
  <si>
    <r>
      <t>CONDENSER WATER PUMPS -</t>
    </r>
    <r>
      <rPr>
        <b/>
        <sz val="11"/>
        <color indexed="40"/>
        <rFont val="Calibri"/>
        <family val="2"/>
      </rPr>
      <t xml:space="preserve"> FIXED FLOW - FIXED SPEED</t>
    </r>
  </si>
  <si>
    <r>
      <t>Condenser water pumps</t>
    </r>
    <r>
      <rPr>
        <b/>
        <sz val="11"/>
        <color indexed="40"/>
        <rFont val="Calibri"/>
        <family val="2"/>
      </rPr>
      <t xml:space="preserve"> - fixed flow - fixed Speed</t>
    </r>
  </si>
  <si>
    <t>Condenser chilled water pumps as described above. (1W + 1S)</t>
  </si>
  <si>
    <r>
      <t xml:space="preserve">Chiller capacity:  </t>
    </r>
    <r>
      <rPr>
        <b/>
        <sz val="11"/>
        <color indexed="8"/>
        <rFont val="Calibri"/>
        <family val="2"/>
      </rPr>
      <t>1000TR</t>
    </r>
  </si>
  <si>
    <r>
      <t xml:space="preserve">Cooling Tower capacity: </t>
    </r>
    <r>
      <rPr>
        <b/>
        <sz val="11"/>
        <color indexed="8"/>
        <rFont val="Calibri"/>
        <family val="2"/>
      </rPr>
      <t>1000 TR</t>
    </r>
  </si>
  <si>
    <t>1. The maximum allowable sound power at a distance of 3m from the equipment shall not  be more than 75 to 80  dB(A) without sound deflector cowls &amp; with cowls will 70-75 dB(A) at a distance of 3m .</t>
  </si>
  <si>
    <t>2-A</t>
  </si>
  <si>
    <t xml:space="preserve">Supply,installation,testing and commissioning of rigid cPVC piping complete with  fittings, supports  as per  specifications. </t>
  </si>
  <si>
    <t>40mm NB SDR-11</t>
  </si>
  <si>
    <t>32mm NB SDR-11</t>
  </si>
  <si>
    <t>25mm NB SDR-11</t>
  </si>
  <si>
    <t xml:space="preserve">2700           32            6.0               4                      1.1    </t>
  </si>
  <si>
    <t xml:space="preserve">2000           32            6.0               4                      0.75    </t>
  </si>
  <si>
    <t xml:space="preserve">1900           32            4.0               4                      0.75    </t>
  </si>
  <si>
    <t xml:space="preserve">1800           32            4.0               4                      0.75    </t>
  </si>
  <si>
    <t xml:space="preserve">1500           32            4.0               4                      0.75    </t>
  </si>
  <si>
    <t xml:space="preserve">1300          32            3.5               4                     0.75   </t>
  </si>
  <si>
    <t xml:space="preserve">1200           32            3.0               4                      0.75    </t>
  </si>
  <si>
    <t xml:space="preserve">6800            32           14.0            4                        2.2           </t>
  </si>
  <si>
    <t>1400           65              9.0               8                     0.75</t>
  </si>
  <si>
    <r>
      <rPr>
        <sz val="11"/>
        <color indexed="30"/>
        <rFont val="Calibri"/>
        <family val="2"/>
      </rPr>
      <t xml:space="preserve">Staircase-1 to 5 5500           30              450        1450                1.5                          Fixed                 IE1                               RHS LOWER </t>
    </r>
  </si>
  <si>
    <t xml:space="preserve">Aditorium       12800      30                710           1450               3.7                    Fixed                 IE1 </t>
  </si>
  <si>
    <t xml:space="preserve">Aditorium       12800         30                710           1450               3.7                    Fixed                IE1 </t>
  </si>
  <si>
    <t xml:space="preserve">2200           32            4.5              4                       1.1     </t>
  </si>
  <si>
    <t xml:space="preserve">2100           32            4.5               4                      1.1 </t>
  </si>
  <si>
    <t xml:space="preserve">4200           32             5.50            4                     1.5    </t>
  </si>
  <si>
    <r>
      <t>Supply, Installation, Testing and Commissioning of Centrifugal pumps of End Suction Back Pull out design</t>
    </r>
    <r>
      <rPr>
        <sz val="11"/>
        <color indexed="8"/>
        <rFont val="Calibri"/>
        <family val="2"/>
      </rPr>
      <t xml:space="preserve"> coupled with TEFC squirrel cage induction motor, factory mounted on a common base frame. Pump set shall be provided with bronze impeller, CI Body, mechanical seal &amp; cushy foot mounts for vibration isolation. Motor shall be suitable for 415 ± 10% volts, 50 ± 5%Hz, 3 phase AC supply. Pumps shall be selected for following performance characteristics as mentioned below:</t>
    </r>
  </si>
  <si>
    <t xml:space="preserve">VFD’s for sensitive installations  where life critical data communications  are of importance ,like: 
• Hospitals 
• Airports 
• Electronic Industry 
• Data centres 
• Communication centres 
These installations Must have ‘C1/C2’ category of  RFI &amp; EMC filters for 50 meters of cable length. These are applicable to all the VFD’s of pumps.
For these above mentioned critical applications, if  pump motors are more than 90Kw, then ‘C2’ category of filters to be used if ‘ C1’ is not available.
VFD’s for normal buildings and others similar installations  shall have ‘C3’ category of RFI &amp;  EMC filter for pumps. 
</t>
  </si>
  <si>
    <t>Note:- The VFD price included in the pumps.</t>
  </si>
  <si>
    <t>IP Rating : IP 55</t>
  </si>
  <si>
    <t>The VFD's shall be self intelligent to modulate the pump motor speed based upon building demand.</t>
  </si>
  <si>
    <t>The VFD's shall display dynamic flow &amp; head of the pump operation for better control.</t>
  </si>
  <si>
    <t>The VFD' shall have remote monitoring (Cloud based) capability.</t>
  </si>
  <si>
    <t>No sensors shall be used to modulate the VFD.</t>
  </si>
  <si>
    <r>
      <t>• Ensure equal run hour of  pumps</t>
    </r>
    <r>
      <rPr>
        <sz val="11"/>
        <color indexed="8"/>
        <rFont val="Calibri"/>
        <family val="2"/>
      </rPr>
      <t xml:space="preserve"> &amp; sequential operation of pumps.</t>
    </r>
  </si>
  <si>
    <r>
      <t>2. All AHF</t>
    </r>
    <r>
      <rPr>
        <b/>
        <sz val="11"/>
        <rFont val="Calibri"/>
        <family val="2"/>
      </rPr>
      <t xml:space="preserve"> feeders</t>
    </r>
    <r>
      <rPr>
        <sz val="11"/>
        <rFont val="Calibri"/>
        <family val="2"/>
      </rPr>
      <t xml:space="preserve"> shall be complete with and inclusive of the following, but refer specifications for details :</t>
    </r>
  </si>
  <si>
    <r>
      <t xml:space="preserve">● </t>
    </r>
    <r>
      <rPr>
        <sz val="11"/>
        <color indexed="8"/>
        <rFont val="Calibri"/>
        <family val="2"/>
      </rPr>
      <t>Type-II coordination</t>
    </r>
  </si>
  <si>
    <t>Pressure Drop across ETS    :  0.5 bar</t>
  </si>
  <si>
    <t>https://drive.google.com/file/d/1yy17cqHX3gBwyOrbNCk7ZDpupLutywhF/view?usp=sharing</t>
  </si>
  <si>
    <t>Drawings for HVAC Floor Plan</t>
  </si>
  <si>
    <t>https://drive.google.com/file/d/1tw8Y38PjzqvwHqtUKMrfxxiUIRv_GjXz/view?usp=sharing</t>
  </si>
  <si>
    <t>Chilled water SLD</t>
  </si>
</sst>
</file>

<file path=xl/styles.xml><?xml version="1.0" encoding="utf-8"?>
<styleSheet xmlns="http://schemas.openxmlformats.org/spreadsheetml/2006/main">
  <numFmts count="5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Rs.&quot;\ #,##0;&quot;Rs.&quot;\ \-#,##0"/>
    <numFmt numFmtId="181" formatCode="&quot;Rs.&quot;\ #,##0;[Red]&quot;Rs.&quot;\ \-#,##0"/>
    <numFmt numFmtId="182" formatCode="&quot;Rs.&quot;\ #,##0.00;&quot;Rs.&quot;\ \-#,##0.00"/>
    <numFmt numFmtId="183" formatCode="&quot;Rs.&quot;\ #,##0.00;[Red]&quot;Rs.&quot;\ \-#,##0.00"/>
    <numFmt numFmtId="184" formatCode="_ &quot;Rs.&quot;\ * #,##0_ ;_ &quot;Rs.&quot;\ * \-#,##0_ ;_ &quot;Rs.&quot;\ * &quot;-&quot;_ ;_ @_ "/>
    <numFmt numFmtId="185" formatCode="_ &quot;Rs.&quot;\ * #,##0.00_ ;_ &quot;Rs.&quot;\ * \-#,##0.00_ ;_ &quot;Rs.&quot;\ * &quot;-&quot;??_ ;_ @_ "/>
    <numFmt numFmtId="186" formatCode="[$€-2]\ #,##0.00"/>
    <numFmt numFmtId="187" formatCode="&quot;Rs.&quot;\ #,##0.00;\-&quot;£&quot;#,##0.00"/>
    <numFmt numFmtId="188" formatCode="&quot;Yes&quot;;&quot;Yes&quot;;&quot;No&quot;"/>
    <numFmt numFmtId="189" formatCode="&quot;True&quot;;&quot;True&quot;;&quot;False&quot;"/>
    <numFmt numFmtId="190" formatCode="&quot;On&quot;;&quot;On&quot;;&quot;Off&quot;"/>
    <numFmt numFmtId="191" formatCode="[$€-2]\ #,##0.00_);[Red]\([$€-2]\ #,##0.00\)"/>
    <numFmt numFmtId="192" formatCode="_(* #,##0_);_(* \(#,##0\);_(* &quot;-&quot;??_);_(@_)"/>
    <numFmt numFmtId="193" formatCode="0.0"/>
    <numFmt numFmtId="194" formatCode="&quot;Rs.&quot;#,##0.00;[Red]\-&quot;£&quot;#,##0.00"/>
    <numFmt numFmtId="195" formatCode="0&quot;.&quot;"/>
    <numFmt numFmtId="196" formatCode="0.0&quot;.&quot;"/>
    <numFmt numFmtId="197" formatCode="_-* #,##0_-;\-* #,##0_-;_-* &quot;-&quot;??_-;_-@_-"/>
    <numFmt numFmtId="198" formatCode="0.00&quot;.&quot;"/>
    <numFmt numFmtId="199" formatCode="_(* #,##0.00_);_(* \(#,##0.00\);_(* \-??_);_(@_)"/>
    <numFmt numFmtId="200" formatCode="_(* #,##0_);_(* \(#,##0\);_(* \-??_);_(@_)"/>
    <numFmt numFmtId="201" formatCode="0.000"/>
    <numFmt numFmtId="202" formatCode="0.0000"/>
    <numFmt numFmtId="203" formatCode="_ * #,##0.00_ ;_ * \-#,##0.00_ ;_ * \-??_ ;_ @_ "/>
    <numFmt numFmtId="204" formatCode="#,##0&quot;    &quot;;\-#,##0&quot;    &quot;;&quot; -    &quot;;@\ "/>
    <numFmt numFmtId="205" formatCode="#,##0.00&quot;    &quot;;\-#,##0.00&quot;    &quot;;&quot; -&quot;#&quot;    &quot;;@\ "/>
    <numFmt numFmtId="206" formatCode="#,##0&quot;  $ &quot;;&quot; (&quot;#,##0&quot;) $ &quot;;&quot; -  $ &quot;;@\ "/>
    <numFmt numFmtId="207" formatCode="#,##0.00&quot;  $ &quot;;&quot; (&quot;#,##0.00&quot;) $ &quot;;&quot; -&quot;#&quot;  $ &quot;;@\ "/>
    <numFmt numFmtId="208" formatCode="_(* #,##0.0_);_(* \(#,##0.0\);_(* &quot;-&quot;??_);_(@_)"/>
    <numFmt numFmtId="209" formatCode="[$€-2]\ #,##0.0"/>
    <numFmt numFmtId="210" formatCode="[$€-2]\ #,##0"/>
    <numFmt numFmtId="211" formatCode="_(* #,##0.000_);_(* \(#,##0.000\);_(* &quot;-&quot;??_);_(@_)"/>
    <numFmt numFmtId="212" formatCode="_(* #,##0.0000_);_(* \(#,##0.0000\);_(* &quot;-&quot;??_);_(@_)"/>
  </numFmts>
  <fonts count="149">
    <font>
      <sz val="10"/>
      <name val="Arial"/>
      <family val="0"/>
    </font>
    <font>
      <b/>
      <i/>
      <u val="single"/>
      <sz val="8.4"/>
      <color indexed="36"/>
      <name val="Times New Roman"/>
      <family val="1"/>
    </font>
    <font>
      <b/>
      <i/>
      <u val="single"/>
      <sz val="8.4"/>
      <color indexed="12"/>
      <name val="Times New Roman"/>
      <family val="1"/>
    </font>
    <font>
      <b/>
      <i/>
      <sz val="14"/>
      <name val="Times New Roman"/>
      <family val="1"/>
    </font>
    <font>
      <b/>
      <sz val="10"/>
      <name val="Calibri"/>
      <family val="2"/>
    </font>
    <font>
      <sz val="10"/>
      <name val="Helv"/>
      <family val="0"/>
    </font>
    <font>
      <sz val="11"/>
      <color indexed="8"/>
      <name val="Calibri"/>
      <family val="2"/>
    </font>
    <font>
      <sz val="9"/>
      <color indexed="8"/>
      <name val="Corbel"/>
      <family val="2"/>
    </font>
    <font>
      <sz val="9"/>
      <color indexed="10"/>
      <name val="Corbel"/>
      <family val="2"/>
    </font>
    <font>
      <sz val="9"/>
      <name val="Corbel"/>
      <family val="2"/>
    </font>
    <font>
      <b/>
      <sz val="9"/>
      <name val="Corbel"/>
      <family val="2"/>
    </font>
    <font>
      <b/>
      <sz val="9"/>
      <color indexed="60"/>
      <name val="Corbel"/>
      <family val="2"/>
    </font>
    <font>
      <b/>
      <sz val="9"/>
      <color indexed="8"/>
      <name val="Corbel"/>
      <family val="2"/>
    </font>
    <font>
      <b/>
      <sz val="9"/>
      <name val="Calibri"/>
      <family val="2"/>
    </font>
    <font>
      <b/>
      <sz val="9"/>
      <color indexed="10"/>
      <name val="Corbel"/>
      <family val="2"/>
    </font>
    <font>
      <b/>
      <sz val="9"/>
      <color indexed="54"/>
      <name val="Corbel"/>
      <family val="2"/>
    </font>
    <font>
      <b/>
      <sz val="9"/>
      <color indexed="62"/>
      <name val="Corbel"/>
      <family val="2"/>
    </font>
    <font>
      <sz val="9"/>
      <color indexed="63"/>
      <name val="Corbel"/>
      <family val="2"/>
    </font>
    <font>
      <sz val="9"/>
      <color indexed="60"/>
      <name val="Corbel"/>
      <family val="2"/>
    </font>
    <font>
      <b/>
      <sz val="10"/>
      <color indexed="60"/>
      <name val="Corbel"/>
      <family val="2"/>
    </font>
    <font>
      <u val="single"/>
      <sz val="10"/>
      <color indexed="12"/>
      <name val="Arial"/>
      <family val="2"/>
    </font>
    <font>
      <sz val="20"/>
      <color indexed="8"/>
      <name val="Corbel"/>
      <family val="2"/>
    </font>
    <font>
      <sz val="11"/>
      <name val="Calibri"/>
      <family val="2"/>
    </font>
    <font>
      <b/>
      <sz val="11"/>
      <name val="Calibri"/>
      <family val="2"/>
    </font>
    <font>
      <sz val="10"/>
      <name val="Calibri"/>
      <family val="2"/>
    </font>
    <font>
      <sz val="10"/>
      <name val="Times New Roman"/>
      <family val="1"/>
    </font>
    <font>
      <b/>
      <u val="single"/>
      <sz val="11"/>
      <name val="Calibri"/>
      <family val="2"/>
    </font>
    <font>
      <sz val="11"/>
      <color indexed="10"/>
      <name val="Calibri"/>
      <family val="2"/>
    </font>
    <font>
      <b/>
      <sz val="11"/>
      <color indexed="8"/>
      <name val="Calibri"/>
      <family val="2"/>
    </font>
    <font>
      <b/>
      <u val="single"/>
      <sz val="11"/>
      <color indexed="8"/>
      <name val="Calibri"/>
      <family val="2"/>
    </font>
    <font>
      <u val="single"/>
      <sz val="11"/>
      <color indexed="8"/>
      <name val="Calibri"/>
      <family val="2"/>
    </font>
    <font>
      <u val="single"/>
      <sz val="11"/>
      <name val="Calibri"/>
      <family val="2"/>
    </font>
    <font>
      <b/>
      <sz val="11"/>
      <color indexed="10"/>
      <name val="Calibri"/>
      <family val="2"/>
    </font>
    <font>
      <b/>
      <sz val="11"/>
      <color indexed="30"/>
      <name val="Calibri"/>
      <family val="2"/>
    </font>
    <font>
      <sz val="11"/>
      <color indexed="30"/>
      <name val="Calibri"/>
      <family val="2"/>
    </font>
    <font>
      <b/>
      <i/>
      <sz val="11"/>
      <color indexed="8"/>
      <name val="Calibri"/>
      <family val="2"/>
    </font>
    <font>
      <b/>
      <sz val="11"/>
      <color indexed="4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36"/>
      <name val="Calibri"/>
      <family val="2"/>
    </font>
    <font>
      <sz val="11"/>
      <color indexed="12"/>
      <name val="Calibri"/>
      <family val="2"/>
    </font>
    <font>
      <b/>
      <sz val="11"/>
      <color indexed="12"/>
      <name val="Calibri"/>
      <family val="2"/>
    </font>
    <font>
      <sz val="11"/>
      <color indexed="36"/>
      <name val="Calibri"/>
      <family val="2"/>
    </font>
    <font>
      <sz val="11"/>
      <color indexed="53"/>
      <name val="Calibri"/>
      <family val="2"/>
    </font>
    <font>
      <b/>
      <i/>
      <sz val="11"/>
      <name val="Calibri"/>
      <family val="2"/>
    </font>
    <font>
      <sz val="9"/>
      <color indexed="8"/>
      <name val="Calibri"/>
      <family val="2"/>
    </font>
    <font>
      <strike/>
      <sz val="11"/>
      <name val="Calibri"/>
      <family val="2"/>
    </font>
    <font>
      <b/>
      <strike/>
      <sz val="11"/>
      <name val="Calibri"/>
      <family val="2"/>
    </font>
    <font>
      <b/>
      <sz val="20"/>
      <name val="Calibri"/>
      <family val="2"/>
    </font>
    <font>
      <sz val="10"/>
      <color indexed="8"/>
      <name val="Calibri"/>
      <family val="2"/>
    </font>
    <font>
      <b/>
      <sz val="10"/>
      <color indexed="8"/>
      <name val="Calibri"/>
      <family val="2"/>
    </font>
    <font>
      <b/>
      <i/>
      <sz val="10"/>
      <color indexed="8"/>
      <name val="Calibri"/>
      <family val="2"/>
    </font>
    <font>
      <i/>
      <sz val="10"/>
      <color indexed="8"/>
      <name val="Calibri"/>
      <family val="2"/>
    </font>
    <font>
      <b/>
      <sz val="10"/>
      <color indexed="10"/>
      <name val="Calibri"/>
      <family val="2"/>
    </font>
    <font>
      <sz val="10"/>
      <color indexed="10"/>
      <name val="Calibri"/>
      <family val="2"/>
    </font>
    <font>
      <sz val="10"/>
      <color indexed="17"/>
      <name val="Calibri"/>
      <family val="2"/>
    </font>
    <font>
      <b/>
      <sz val="10"/>
      <color indexed="17"/>
      <name val="Calibri"/>
      <family val="2"/>
    </font>
    <font>
      <b/>
      <sz val="9"/>
      <color indexed="8"/>
      <name val="Calibri"/>
      <family val="2"/>
    </font>
    <font>
      <b/>
      <sz val="10"/>
      <color indexed="30"/>
      <name val="Calibri"/>
      <family val="2"/>
    </font>
    <font>
      <sz val="10"/>
      <color indexed="30"/>
      <name val="Calibri"/>
      <family val="2"/>
    </font>
    <font>
      <b/>
      <sz val="10"/>
      <color indexed="36"/>
      <name val="Calibri"/>
      <family val="2"/>
    </font>
    <font>
      <sz val="11"/>
      <color indexed="30"/>
      <name val="Cambria"/>
      <family val="1"/>
    </font>
    <font>
      <sz val="12"/>
      <color indexed="30"/>
      <name val="Cambria"/>
      <family val="1"/>
    </font>
    <font>
      <b/>
      <u val="single"/>
      <sz val="11"/>
      <color indexed="30"/>
      <name val="Calibri"/>
      <family val="2"/>
    </font>
    <font>
      <sz val="10"/>
      <color indexed="12"/>
      <name val="Calibri"/>
      <family val="2"/>
    </font>
    <font>
      <b/>
      <sz val="10"/>
      <color indexed="12"/>
      <name val="Calibri"/>
      <family val="2"/>
    </font>
    <font>
      <b/>
      <sz val="12"/>
      <color indexed="8"/>
      <name val="Calibri"/>
      <family val="2"/>
    </font>
    <font>
      <b/>
      <sz val="11"/>
      <color indexed="8"/>
      <name val="Arial"/>
      <family val="2"/>
    </font>
    <font>
      <b/>
      <sz val="10"/>
      <color indexed="8"/>
      <name val="Arial"/>
      <family val="2"/>
    </font>
    <font>
      <sz val="11"/>
      <color indexed="40"/>
      <name val="Calibri"/>
      <family val="2"/>
    </font>
    <font>
      <sz val="10"/>
      <color indexed="8"/>
      <name val="Times New Roman"/>
      <family val="1"/>
    </font>
    <font>
      <strike/>
      <sz val="11"/>
      <color indexed="8"/>
      <name val="Calibri"/>
      <family val="2"/>
    </font>
    <font>
      <sz val="10"/>
      <color indexed="10"/>
      <name val="Verdana"/>
      <family val="2"/>
    </font>
    <font>
      <b/>
      <u val="single"/>
      <sz val="16"/>
      <name val="Calibri"/>
      <family val="2"/>
    </font>
    <font>
      <b/>
      <i/>
      <sz val="16"/>
      <name val="Calibri"/>
      <family val="2"/>
    </font>
    <font>
      <b/>
      <sz val="1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rgb="FF000000"/>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orbel"/>
      <family val="2"/>
    </font>
    <font>
      <b/>
      <u val="single"/>
      <sz val="11"/>
      <color theme="1"/>
      <name val="Calibri"/>
      <family val="2"/>
    </font>
    <font>
      <b/>
      <sz val="11"/>
      <color rgb="FF7030A0"/>
      <name val="Calibri"/>
      <family val="2"/>
    </font>
    <font>
      <sz val="11"/>
      <color rgb="FF0000FF"/>
      <name val="Calibri"/>
      <family val="2"/>
    </font>
    <font>
      <sz val="11"/>
      <color rgb="FF0070C0"/>
      <name val="Calibri"/>
      <family val="2"/>
    </font>
    <font>
      <b/>
      <sz val="11"/>
      <color rgb="FF0000FF"/>
      <name val="Calibri"/>
      <family val="2"/>
    </font>
    <font>
      <sz val="11"/>
      <color rgb="FF00B050"/>
      <name val="Calibri"/>
      <family val="2"/>
    </font>
    <font>
      <sz val="11"/>
      <color rgb="FF7030A0"/>
      <name val="Calibri"/>
      <family val="2"/>
    </font>
    <font>
      <u val="single"/>
      <sz val="11"/>
      <color theme="1"/>
      <name val="Calibri"/>
      <family val="2"/>
    </font>
    <font>
      <sz val="11"/>
      <color theme="9" tint="-0.24997000396251678"/>
      <name val="Calibri"/>
      <family val="2"/>
    </font>
    <font>
      <sz val="11"/>
      <color rgb="FF0000CC"/>
      <name val="Calibri"/>
      <family val="2"/>
    </font>
    <font>
      <b/>
      <sz val="11"/>
      <color rgb="FF0070C0"/>
      <name val="Calibri"/>
      <family val="2"/>
    </font>
    <font>
      <sz val="9"/>
      <color theme="1"/>
      <name val="Calibri"/>
      <family val="2"/>
    </font>
    <font>
      <sz val="10"/>
      <color theme="1"/>
      <name val="Calibri"/>
      <family val="2"/>
    </font>
    <font>
      <b/>
      <sz val="10"/>
      <color theme="1"/>
      <name val="Calibri"/>
      <family val="2"/>
    </font>
    <font>
      <b/>
      <i/>
      <sz val="10"/>
      <color theme="1"/>
      <name val="Calibri"/>
      <family val="2"/>
    </font>
    <font>
      <i/>
      <sz val="10"/>
      <color theme="1"/>
      <name val="Calibri"/>
      <family val="2"/>
    </font>
    <font>
      <b/>
      <sz val="10"/>
      <color rgb="FFFF0000"/>
      <name val="Calibri"/>
      <family val="2"/>
    </font>
    <font>
      <sz val="10"/>
      <color rgb="FFFF0000"/>
      <name val="Calibri"/>
      <family val="2"/>
    </font>
    <font>
      <sz val="10"/>
      <color rgb="FF00B050"/>
      <name val="Calibri"/>
      <family val="2"/>
    </font>
    <font>
      <b/>
      <sz val="10"/>
      <color rgb="FF00B050"/>
      <name val="Calibri"/>
      <family val="2"/>
    </font>
    <font>
      <b/>
      <sz val="9"/>
      <color theme="1"/>
      <name val="Calibri"/>
      <family val="2"/>
    </font>
    <font>
      <b/>
      <sz val="10"/>
      <color rgb="FF0070C0"/>
      <name val="Calibri"/>
      <family val="2"/>
    </font>
    <font>
      <sz val="10"/>
      <color rgb="FF0070C0"/>
      <name val="Calibri"/>
      <family val="2"/>
    </font>
    <font>
      <b/>
      <sz val="10"/>
      <color rgb="FF7030A0"/>
      <name val="Calibri"/>
      <family val="2"/>
    </font>
    <font>
      <sz val="11"/>
      <color rgb="FF0070C0"/>
      <name val="Cambria"/>
      <family val="1"/>
    </font>
    <font>
      <sz val="12"/>
      <color rgb="FF0070C0"/>
      <name val="Cambria"/>
      <family val="1"/>
    </font>
    <font>
      <b/>
      <i/>
      <sz val="11"/>
      <color theme="1"/>
      <name val="Calibri"/>
      <family val="2"/>
    </font>
    <font>
      <sz val="10"/>
      <color theme="1"/>
      <name val="Arial"/>
      <family val="2"/>
    </font>
    <font>
      <b/>
      <u val="single"/>
      <sz val="11"/>
      <color rgb="FF0070C0"/>
      <name val="Calibri"/>
      <family val="2"/>
    </font>
    <font>
      <sz val="10"/>
      <color rgb="FF0000FF"/>
      <name val="Calibri"/>
      <family val="2"/>
    </font>
    <font>
      <b/>
      <sz val="10"/>
      <color rgb="FF0000FF"/>
      <name val="Calibri"/>
      <family val="2"/>
    </font>
    <font>
      <b/>
      <sz val="12"/>
      <color theme="1"/>
      <name val="Calibri"/>
      <family val="2"/>
    </font>
    <font>
      <b/>
      <sz val="11"/>
      <color theme="1"/>
      <name val="Arial"/>
      <family val="2"/>
    </font>
    <font>
      <b/>
      <sz val="10"/>
      <color theme="1"/>
      <name val="Arial"/>
      <family val="2"/>
    </font>
    <font>
      <sz val="11"/>
      <color rgb="FF00B0F0"/>
      <name val="Calibri"/>
      <family val="2"/>
    </font>
    <font>
      <b/>
      <sz val="11"/>
      <color rgb="FF00B0F0"/>
      <name val="Calibri"/>
      <family val="2"/>
    </font>
    <font>
      <sz val="10"/>
      <color theme="1"/>
      <name val="Times New Roman"/>
      <family val="1"/>
    </font>
    <font>
      <strike/>
      <sz val="11"/>
      <color theme="1"/>
      <name val="Calibri"/>
      <family val="2"/>
    </font>
    <font>
      <sz val="10"/>
      <color rgb="FFFF0000"/>
      <name val="Verdana"/>
      <family val="2"/>
    </font>
    <font>
      <sz val="9"/>
      <color rgb="FFFF0000"/>
      <name val="Corbe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19"/>
        <bgColor indexed="64"/>
      </patternFill>
    </fill>
    <fill>
      <patternFill patternType="solid">
        <fgColor indexed="40"/>
        <bgColor indexed="64"/>
      </patternFill>
    </fill>
    <fill>
      <patternFill patternType="solid">
        <fgColor indexed="47"/>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51"/>
        <bgColor indexed="64"/>
      </patternFill>
    </fill>
    <fill>
      <patternFill patternType="solid">
        <fgColor indexed="13"/>
        <bgColor indexed="64"/>
      </patternFill>
    </fill>
    <fill>
      <patternFill patternType="solid">
        <fgColor indexed="40"/>
        <bgColor indexed="64"/>
      </patternFill>
    </fill>
    <fill>
      <patternFill patternType="solid">
        <fgColor indexed="13"/>
        <bgColor indexed="64"/>
      </patternFill>
    </fill>
    <fill>
      <patternFill patternType="solid">
        <fgColor rgb="FFFFFF00"/>
        <bgColor indexed="64"/>
      </patternFill>
    </fill>
    <fill>
      <patternFill patternType="solid">
        <fgColor indexed="44"/>
        <bgColor indexed="64"/>
      </patternFill>
    </fill>
    <fill>
      <patternFill patternType="solid">
        <fgColor rgb="FF92D050"/>
        <bgColor indexed="64"/>
      </patternFill>
    </fill>
    <fill>
      <patternFill patternType="solid">
        <fgColor theme="2" tint="-0.24997000396251678"/>
        <bgColor indexed="64"/>
      </patternFill>
    </fill>
    <fill>
      <patternFill patternType="solid">
        <fgColor rgb="FFFFC000"/>
        <bgColor indexed="64"/>
      </patternFill>
    </fill>
    <fill>
      <patternFill patternType="solid">
        <fgColor indexed="3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color indexed="63"/>
      </left>
      <right style="thin"/>
      <top style="thin"/>
      <bottom style="thin"/>
    </border>
    <border>
      <left>
        <color indexed="63"/>
      </left>
      <right>
        <color indexed="63"/>
      </right>
      <top>
        <color indexed="63"/>
      </top>
      <bottom style="thin"/>
    </border>
  </borders>
  <cellStyleXfs count="1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26" borderId="0" applyNumberFormat="0" applyBorder="0" applyAlignment="0" applyProtection="0"/>
    <xf numFmtId="0" fontId="92" fillId="27" borderId="1" applyNumberFormat="0" applyAlignment="0" applyProtection="0"/>
    <xf numFmtId="0" fontId="9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9" fontId="0" fillId="0" borderId="0" applyFill="0" applyBorder="0" applyAlignment="0" applyProtection="0"/>
    <xf numFmtId="42" fontId="94" fillId="0" borderId="0" applyBorder="0" applyProtection="0">
      <alignment/>
    </xf>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03" fontId="0" fillId="0" borderId="0" applyFill="0" applyBorder="0" applyAlignment="0" applyProtection="0"/>
    <xf numFmtId="203" fontId="0" fillId="0" borderId="0" applyFill="0" applyBorder="0" applyAlignment="0" applyProtection="0"/>
    <xf numFmtId="203" fontId="0" fillId="0" borderId="0" applyFill="0" applyBorder="0" applyAlignment="0" applyProtection="0"/>
    <xf numFmtId="43" fontId="0" fillId="0" borderId="0" applyFont="0" applyFill="0" applyBorder="0" applyAlignment="0" applyProtection="0"/>
    <xf numFmtId="199" fontId="0" fillId="0" borderId="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0" fontId="6" fillId="0" borderId="0">
      <alignment/>
      <protection/>
    </xf>
    <xf numFmtId="0" fontId="95" fillId="0" borderId="0" applyNumberFormat="0" applyFill="0" applyBorder="0" applyAlignment="0" applyProtection="0"/>
    <xf numFmtId="0" fontId="1" fillId="0" borderId="0" applyNumberFormat="0" applyFill="0" applyBorder="0" applyAlignment="0" applyProtection="0"/>
    <xf numFmtId="0" fontId="96" fillId="29"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2" fillId="0" borderId="0" applyNumberFormat="0" applyFill="0" applyBorder="0" applyAlignment="0" applyProtection="0"/>
    <xf numFmtId="0" fontId="20" fillId="0" borderId="0" applyNumberFormat="0" applyFill="0" applyBorder="0" applyAlignment="0" applyProtection="0"/>
    <xf numFmtId="0" fontId="100" fillId="0" borderId="0" applyNumberFormat="0" applyFill="0" applyBorder="0" applyAlignment="0" applyProtection="0"/>
    <xf numFmtId="0" fontId="101" fillId="30" borderId="1" applyNumberFormat="0" applyAlignment="0" applyProtection="0"/>
    <xf numFmtId="0" fontId="102" fillId="0" borderId="6" applyNumberFormat="0" applyFill="0" applyAlignment="0" applyProtection="0"/>
    <xf numFmtId="204" fontId="0" fillId="0" borderId="0" applyFill="0" applyBorder="0" applyAlignment="0" applyProtection="0"/>
    <xf numFmtId="205" fontId="0" fillId="0" borderId="0" applyFill="0" applyBorder="0" applyAlignment="0" applyProtection="0"/>
    <xf numFmtId="206" fontId="0" fillId="0" borderId="0" applyFill="0" applyBorder="0" applyAlignment="0" applyProtection="0"/>
    <xf numFmtId="207" fontId="0" fillId="0" borderId="0" applyFill="0" applyBorder="0" applyAlignment="0" applyProtection="0"/>
    <xf numFmtId="0" fontId="103" fillId="31" borderId="0" applyNumberFormat="0" applyBorder="0" applyAlignment="0" applyProtection="0"/>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3"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9" fillId="0" borderId="0">
      <alignment/>
      <protection/>
    </xf>
    <xf numFmtId="0" fontId="0" fillId="0" borderId="0">
      <alignment/>
      <protection/>
    </xf>
    <xf numFmtId="0" fontId="0" fillId="0" borderId="0">
      <alignment/>
      <protection/>
    </xf>
    <xf numFmtId="0" fontId="0"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0"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5"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104" fillId="27" borderId="8" applyNumberFormat="0" applyAlignment="0" applyProtection="0"/>
    <xf numFmtId="9" fontId="0" fillId="0" borderId="0" applyFont="0" applyFill="0" applyBorder="0" applyAlignment="0" applyProtection="0"/>
    <xf numFmtId="9" fontId="6"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 fillId="0" borderId="0">
      <alignment/>
      <protection/>
    </xf>
    <xf numFmtId="0" fontId="0" fillId="0" borderId="0">
      <alignment/>
      <protection/>
    </xf>
    <xf numFmtId="0" fontId="105" fillId="0" borderId="0" applyNumberFormat="0" applyFill="0" applyBorder="0" applyAlignment="0" applyProtection="0"/>
    <xf numFmtId="0" fontId="106" fillId="0" borderId="9" applyNumberFormat="0" applyFill="0" applyAlignment="0" applyProtection="0"/>
    <xf numFmtId="0" fontId="107" fillId="0" borderId="0" applyNumberFormat="0" applyFill="0" applyBorder="0" applyAlignment="0" applyProtection="0"/>
  </cellStyleXfs>
  <cellXfs count="903">
    <xf numFmtId="0" fontId="0" fillId="0" borderId="0" xfId="0" applyAlignment="1">
      <alignment/>
    </xf>
    <xf numFmtId="195" fontId="4" fillId="33" borderId="0" xfId="0" applyNumberFormat="1" applyFont="1" applyFill="1" applyAlignment="1">
      <alignment horizontal="center" vertical="top"/>
    </xf>
    <xf numFmtId="0" fontId="24" fillId="33" borderId="0" xfId="0" applyFont="1" applyFill="1" applyAlignment="1">
      <alignment horizontal="left" vertical="top" wrapText="1"/>
    </xf>
    <xf numFmtId="0" fontId="24" fillId="33" borderId="0" xfId="0" applyFont="1" applyFill="1" applyAlignment="1">
      <alignment horizontal="center" vertical="top"/>
    </xf>
    <xf numFmtId="0" fontId="24" fillId="33" borderId="0" xfId="0" applyFont="1" applyFill="1" applyAlignment="1">
      <alignment vertical="top"/>
    </xf>
    <xf numFmtId="0" fontId="24" fillId="33" borderId="0" xfId="0" applyFont="1" applyFill="1" applyAlignment="1">
      <alignment horizontal="justify" vertical="top" wrapText="1"/>
    </xf>
    <xf numFmtId="195" fontId="24" fillId="33" borderId="0" xfId="0" applyNumberFormat="1" applyFont="1" applyFill="1" applyAlignment="1">
      <alignment horizontal="center" vertical="top"/>
    </xf>
    <xf numFmtId="0" fontId="24" fillId="0" borderId="0" xfId="0" applyFont="1" applyAlignment="1">
      <alignment/>
    </xf>
    <xf numFmtId="0" fontId="24" fillId="33" borderId="0" xfId="0" applyFont="1" applyFill="1" applyAlignment="1">
      <alignment/>
    </xf>
    <xf numFmtId="0" fontId="24" fillId="0" borderId="0" xfId="0" applyFont="1" applyAlignment="1">
      <alignment vertical="top" wrapText="1"/>
    </xf>
    <xf numFmtId="0" fontId="4" fillId="0" borderId="10" xfId="0" applyFont="1" applyFill="1" applyBorder="1" applyAlignment="1">
      <alignment horizontal="center" vertical="top"/>
    </xf>
    <xf numFmtId="0" fontId="4" fillId="0" borderId="10" xfId="0" applyFont="1" applyFill="1" applyBorder="1" applyAlignment="1">
      <alignment horizontal="justify" vertical="top" wrapText="1"/>
    </xf>
    <xf numFmtId="171" fontId="4" fillId="0" borderId="10" xfId="46" applyFont="1" applyFill="1" applyBorder="1" applyAlignment="1">
      <alignment horizontal="center"/>
    </xf>
    <xf numFmtId="195" fontId="4" fillId="33" borderId="0" xfId="0" applyNumberFormat="1" applyFont="1" applyFill="1" applyAlignment="1">
      <alignment horizontal="center" vertical="top" wrapText="1"/>
    </xf>
    <xf numFmtId="0" fontId="24" fillId="34" borderId="0" xfId="0" applyFont="1" applyFill="1" applyAlignment="1">
      <alignment/>
    </xf>
    <xf numFmtId="0" fontId="7" fillId="0" borderId="0" xfId="91" applyFont="1">
      <alignment/>
      <protection/>
    </xf>
    <xf numFmtId="0" fontId="7" fillId="0" borderId="0" xfId="91" applyFont="1" applyAlignment="1">
      <alignment horizontal="center"/>
      <protection/>
    </xf>
    <xf numFmtId="0" fontId="8" fillId="0" borderId="0" xfId="91" applyFont="1">
      <alignment/>
      <protection/>
    </xf>
    <xf numFmtId="0" fontId="9" fillId="0" borderId="0" xfId="91" applyFont="1">
      <alignment/>
      <protection/>
    </xf>
    <xf numFmtId="0" fontId="10" fillId="0" borderId="0" xfId="91" applyFont="1">
      <alignment/>
      <protection/>
    </xf>
    <xf numFmtId="0" fontId="10" fillId="0" borderId="0" xfId="91" applyFont="1" applyAlignment="1">
      <alignment horizontal="center"/>
      <protection/>
    </xf>
    <xf numFmtId="0" fontId="11" fillId="0" borderId="0" xfId="91" applyFont="1">
      <alignment/>
      <protection/>
    </xf>
    <xf numFmtId="0" fontId="11" fillId="0" borderId="0" xfId="91" applyFont="1" applyAlignment="1">
      <alignment horizontal="center"/>
      <protection/>
    </xf>
    <xf numFmtId="0" fontId="9" fillId="0" borderId="0" xfId="91" applyFont="1" applyAlignment="1">
      <alignment horizontal="right"/>
      <protection/>
    </xf>
    <xf numFmtId="0" fontId="9" fillId="0" borderId="0" xfId="91" applyFont="1" applyAlignment="1">
      <alignment horizontal="left"/>
      <protection/>
    </xf>
    <xf numFmtId="2" fontId="9" fillId="0" borderId="0" xfId="91" applyNumberFormat="1" applyFont="1" applyAlignment="1">
      <alignment horizontal="left"/>
      <protection/>
    </xf>
    <xf numFmtId="0" fontId="9" fillId="0" borderId="0" xfId="91" applyFont="1" quotePrefix="1">
      <alignment/>
      <protection/>
    </xf>
    <xf numFmtId="1" fontId="9" fillId="0" borderId="0" xfId="91" applyNumberFormat="1" applyFont="1">
      <alignment/>
      <protection/>
    </xf>
    <xf numFmtId="0" fontId="9" fillId="0" borderId="0" xfId="91" applyFont="1" applyAlignment="1">
      <alignment horizontal="center"/>
      <protection/>
    </xf>
    <xf numFmtId="2" fontId="9" fillId="0" borderId="0" xfId="91" applyNumberFormat="1" applyFont="1" applyAlignment="1">
      <alignment horizontal="center"/>
      <protection/>
    </xf>
    <xf numFmtId="201" fontId="9" fillId="0" borderId="0" xfId="91" applyNumberFormat="1" applyFont="1">
      <alignment/>
      <protection/>
    </xf>
    <xf numFmtId="2" fontId="9" fillId="0" borderId="0" xfId="91" applyNumberFormat="1" applyFont="1">
      <alignment/>
      <protection/>
    </xf>
    <xf numFmtId="0" fontId="9" fillId="0" borderId="0" xfId="91" applyFont="1" applyAlignment="1">
      <alignment horizontal="center" vertical="center" wrapText="1"/>
      <protection/>
    </xf>
    <xf numFmtId="193" fontId="9" fillId="0" borderId="0" xfId="91" applyNumberFormat="1" applyFont="1" applyAlignment="1">
      <alignment horizontal="center" vertical="center" wrapText="1"/>
      <protection/>
    </xf>
    <xf numFmtId="0" fontId="9" fillId="0" borderId="11" xfId="91" applyFont="1" applyBorder="1" applyAlignment="1">
      <alignment horizontal="center" vertical="center"/>
      <protection/>
    </xf>
    <xf numFmtId="0" fontId="12" fillId="0" borderId="11" xfId="91" applyFont="1" applyBorder="1" applyAlignment="1">
      <alignment horizontal="center" vertical="center"/>
      <protection/>
    </xf>
    <xf numFmtId="0" fontId="10" fillId="0" borderId="11" xfId="91" applyFont="1" applyBorder="1" applyAlignment="1">
      <alignment horizontal="center" vertical="center"/>
      <protection/>
    </xf>
    <xf numFmtId="0" fontId="7" fillId="0" borderId="0" xfId="91" applyFont="1" applyAlignment="1">
      <alignment horizontal="left"/>
      <protection/>
    </xf>
    <xf numFmtId="0" fontId="8" fillId="0" borderId="0" xfId="91" applyFont="1" applyAlignment="1">
      <alignment horizontal="center"/>
      <protection/>
    </xf>
    <xf numFmtId="0" fontId="13" fillId="35" borderId="0" xfId="91" applyFont="1" applyFill="1" applyAlignment="1">
      <alignment horizontal="center" vertical="center" wrapText="1"/>
      <protection/>
    </xf>
    <xf numFmtId="0" fontId="13" fillId="35" borderId="10" xfId="91" applyFont="1" applyFill="1" applyBorder="1" applyAlignment="1">
      <alignment horizontal="center" vertical="center" wrapText="1"/>
      <protection/>
    </xf>
    <xf numFmtId="0" fontId="13" fillId="36" borderId="10" xfId="91" applyFont="1" applyFill="1" applyBorder="1" applyAlignment="1">
      <alignment horizontal="center" vertical="center" wrapText="1"/>
      <protection/>
    </xf>
    <xf numFmtId="0" fontId="7" fillId="0" borderId="10" xfId="91" applyFont="1" applyBorder="1" applyAlignment="1">
      <alignment horizontal="center"/>
      <protection/>
    </xf>
    <xf numFmtId="0" fontId="9" fillId="0" borderId="10" xfId="91" applyFont="1" applyBorder="1">
      <alignment/>
      <protection/>
    </xf>
    <xf numFmtId="0" fontId="12" fillId="0" borderId="12" xfId="91" applyFont="1" applyBorder="1" applyAlignment="1">
      <alignment vertical="center"/>
      <protection/>
    </xf>
    <xf numFmtId="0" fontId="12" fillId="0" borderId="12" xfId="91" applyFont="1" applyBorder="1" applyAlignment="1">
      <alignment horizontal="center" vertical="center"/>
      <protection/>
    </xf>
    <xf numFmtId="0" fontId="14" fillId="0" borderId="12" xfId="91" applyFont="1" applyBorder="1" applyAlignment="1">
      <alignment vertical="center"/>
      <protection/>
    </xf>
    <xf numFmtId="0" fontId="12" fillId="0" borderId="0" xfId="91" applyFont="1" applyAlignment="1">
      <alignment vertical="center"/>
      <protection/>
    </xf>
    <xf numFmtId="0" fontId="12" fillId="0" borderId="0" xfId="91" applyFont="1" applyAlignment="1">
      <alignment horizontal="center" vertical="center"/>
      <protection/>
    </xf>
    <xf numFmtId="0" fontId="12" fillId="37" borderId="11" xfId="91" applyFont="1" applyFill="1" applyBorder="1" applyAlignment="1">
      <alignment horizontal="center" vertical="center" textRotation="90" wrapText="1"/>
      <protection/>
    </xf>
    <xf numFmtId="0" fontId="10" fillId="37" borderId="11" xfId="91" applyFont="1" applyFill="1" applyBorder="1" applyAlignment="1">
      <alignment horizontal="center" vertical="center" textRotation="90" wrapText="1"/>
      <protection/>
    </xf>
    <xf numFmtId="0" fontId="14" fillId="37" borderId="11" xfId="91" applyFont="1" applyFill="1" applyBorder="1" applyAlignment="1">
      <alignment horizontal="center" vertical="center" textRotation="90" wrapText="1"/>
      <protection/>
    </xf>
    <xf numFmtId="0" fontId="15" fillId="37" borderId="11" xfId="91" applyFont="1" applyFill="1" applyBorder="1" applyAlignment="1">
      <alignment horizontal="center" vertical="center" textRotation="90" wrapText="1"/>
      <protection/>
    </xf>
    <xf numFmtId="0" fontId="16" fillId="37" borderId="11" xfId="91" applyFont="1" applyFill="1" applyBorder="1" applyAlignment="1">
      <alignment horizontal="center" vertical="center" textRotation="90" wrapText="1"/>
      <protection/>
    </xf>
    <xf numFmtId="0" fontId="12" fillId="38" borderId="10" xfId="91" applyFont="1" applyFill="1" applyBorder="1" applyAlignment="1">
      <alignment horizontal="center" vertical="center" textRotation="90" wrapText="1"/>
      <protection/>
    </xf>
    <xf numFmtId="0" fontId="16" fillId="37" borderId="13" xfId="91" applyFont="1" applyFill="1" applyBorder="1">
      <alignment/>
      <protection/>
    </xf>
    <xf numFmtId="0" fontId="16" fillId="37" borderId="14" xfId="91" applyFont="1" applyFill="1" applyBorder="1">
      <alignment/>
      <protection/>
    </xf>
    <xf numFmtId="0" fontId="16" fillId="37" borderId="15" xfId="91" applyFont="1" applyFill="1" applyBorder="1">
      <alignment/>
      <protection/>
    </xf>
    <xf numFmtId="0" fontId="12" fillId="37" borderId="13" xfId="91" applyFont="1" applyFill="1" applyBorder="1" applyAlignment="1">
      <alignment horizontal="center" vertical="center" textRotation="90" wrapText="1"/>
      <protection/>
    </xf>
    <xf numFmtId="0" fontId="12" fillId="39" borderId="11" xfId="91" applyFont="1" applyFill="1" applyBorder="1" applyAlignment="1">
      <alignment horizontal="center" vertical="center"/>
      <protection/>
    </xf>
    <xf numFmtId="193" fontId="12" fillId="39" borderId="11" xfId="91" applyNumberFormat="1" applyFont="1" applyFill="1" applyBorder="1" applyAlignment="1">
      <alignment horizontal="center" vertical="center" wrapText="1"/>
      <protection/>
    </xf>
    <xf numFmtId="0" fontId="10" fillId="39" borderId="11" xfId="91" applyFont="1" applyFill="1" applyBorder="1" applyAlignment="1">
      <alignment horizontal="center" vertical="center"/>
      <protection/>
    </xf>
    <xf numFmtId="0" fontId="14" fillId="39" borderId="11" xfId="91" applyFont="1" applyFill="1" applyBorder="1" applyAlignment="1">
      <alignment horizontal="center" vertical="center"/>
      <protection/>
    </xf>
    <xf numFmtId="0" fontId="15" fillId="39" borderId="11" xfId="91" applyFont="1" applyFill="1" applyBorder="1" applyAlignment="1">
      <alignment horizontal="center" vertical="center"/>
      <protection/>
    </xf>
    <xf numFmtId="0" fontId="16" fillId="39" borderId="11" xfId="91" applyFont="1" applyFill="1" applyBorder="1" applyAlignment="1">
      <alignment horizontal="center" vertical="center"/>
      <protection/>
    </xf>
    <xf numFmtId="16" fontId="12" fillId="39" borderId="11" xfId="91" applyNumberFormat="1" applyFont="1" applyFill="1" applyBorder="1" applyAlignment="1" quotePrefix="1">
      <alignment horizontal="center" vertical="center"/>
      <protection/>
    </xf>
    <xf numFmtId="16" fontId="12" fillId="39" borderId="13" xfId="91" applyNumberFormat="1" applyFont="1" applyFill="1" applyBorder="1" applyAlignment="1" quotePrefix="1">
      <alignment horizontal="center" vertical="center"/>
      <protection/>
    </xf>
    <xf numFmtId="16" fontId="12" fillId="39" borderId="10" xfId="91" applyNumberFormat="1" applyFont="1" applyFill="1" applyBorder="1" applyAlignment="1" quotePrefix="1">
      <alignment horizontal="center" vertical="center"/>
      <protection/>
    </xf>
    <xf numFmtId="0" fontId="10" fillId="0" borderId="10" xfId="91" applyFont="1" applyBorder="1" applyAlignment="1">
      <alignment horizontal="center"/>
      <protection/>
    </xf>
    <xf numFmtId="0" fontId="7" fillId="0" borderId="11" xfId="91" applyFont="1" applyBorder="1" applyAlignment="1">
      <alignment horizontal="center" vertical="center"/>
      <protection/>
    </xf>
    <xf numFmtId="0" fontId="7" fillId="0" borderId="11" xfId="91" applyFont="1" applyBorder="1" applyAlignment="1">
      <alignment horizontal="center"/>
      <protection/>
    </xf>
    <xf numFmtId="0" fontId="7" fillId="40" borderId="11" xfId="91" applyFont="1" applyFill="1" applyBorder="1">
      <alignment/>
      <protection/>
    </xf>
    <xf numFmtId="0" fontId="7" fillId="40" borderId="11" xfId="91" applyFont="1" applyFill="1" applyBorder="1" applyAlignment="1">
      <alignment horizontal="center"/>
      <protection/>
    </xf>
    <xf numFmtId="1" fontId="12" fillId="40" borderId="11" xfId="91" applyNumberFormat="1" applyFont="1" applyFill="1" applyBorder="1" applyAlignment="1">
      <alignment horizontal="center" vertical="center"/>
      <protection/>
    </xf>
    <xf numFmtId="0" fontId="7" fillId="0" borderId="11" xfId="91" applyFont="1" applyBorder="1">
      <alignment/>
      <protection/>
    </xf>
    <xf numFmtId="0" fontId="8" fillId="0" borderId="11" xfId="91" applyFont="1" applyBorder="1" applyAlignment="1">
      <alignment horizontal="center"/>
      <protection/>
    </xf>
    <xf numFmtId="0" fontId="7" fillId="0" borderId="13" xfId="91" applyFont="1" applyBorder="1" applyAlignment="1">
      <alignment horizontal="center"/>
      <protection/>
    </xf>
    <xf numFmtId="1" fontId="7" fillId="40" borderId="11" xfId="91" applyNumberFormat="1" applyFont="1" applyFill="1" applyBorder="1" applyAlignment="1">
      <alignment horizontal="center" vertical="center" wrapText="1"/>
      <protection/>
    </xf>
    <xf numFmtId="193" fontId="7" fillId="40" borderId="11" xfId="91" applyNumberFormat="1" applyFont="1" applyFill="1" applyBorder="1" applyAlignment="1">
      <alignment horizontal="center" vertical="center" wrapText="1"/>
      <protection/>
    </xf>
    <xf numFmtId="0" fontId="7" fillId="40" borderId="11" xfId="91" applyFont="1" applyFill="1" applyBorder="1" applyAlignment="1">
      <alignment horizontal="center" vertical="center"/>
      <protection/>
    </xf>
    <xf numFmtId="0" fontId="108" fillId="0" borderId="11" xfId="91" applyFont="1" applyBorder="1" applyAlignment="1">
      <alignment horizontal="center" vertical="center"/>
      <protection/>
    </xf>
    <xf numFmtId="2" fontId="108" fillId="0" borderId="11" xfId="91" applyNumberFormat="1" applyFont="1" applyBorder="1" applyAlignment="1">
      <alignment horizontal="center"/>
      <protection/>
    </xf>
    <xf numFmtId="2" fontId="7" fillId="0" borderId="11" xfId="91" applyNumberFormat="1" applyFont="1" applyBorder="1" applyAlignment="1">
      <alignment horizontal="center"/>
      <protection/>
    </xf>
    <xf numFmtId="0" fontId="8" fillId="41" borderId="11" xfId="91" applyFont="1" applyFill="1" applyBorder="1" applyAlignment="1">
      <alignment horizontal="center"/>
      <protection/>
    </xf>
    <xf numFmtId="1" fontId="7" fillId="0" borderId="10" xfId="91" applyNumberFormat="1" applyFont="1" applyBorder="1" applyAlignment="1">
      <alignment horizontal="center"/>
      <protection/>
    </xf>
    <xf numFmtId="1" fontId="108" fillId="40" borderId="11" xfId="91" applyNumberFormat="1" applyFont="1" applyFill="1" applyBorder="1" applyAlignment="1">
      <alignment horizontal="center" vertical="center" wrapText="1"/>
      <protection/>
    </xf>
    <xf numFmtId="193" fontId="108" fillId="40" borderId="11" xfId="91" applyNumberFormat="1" applyFont="1" applyFill="1" applyBorder="1" applyAlignment="1">
      <alignment horizontal="center" vertical="center" wrapText="1"/>
      <protection/>
    </xf>
    <xf numFmtId="0" fontId="108" fillId="40" borderId="11" xfId="91" applyFont="1" applyFill="1" applyBorder="1" applyAlignment="1">
      <alignment horizontal="center" vertical="center"/>
      <protection/>
    </xf>
    <xf numFmtId="0" fontId="108" fillId="0" borderId="11" xfId="91" applyFont="1" applyBorder="1" applyAlignment="1">
      <alignment horizontal="center"/>
      <protection/>
    </xf>
    <xf numFmtId="0" fontId="108" fillId="41" borderId="11" xfId="91" applyFont="1" applyFill="1" applyBorder="1" applyAlignment="1">
      <alignment horizontal="center"/>
      <protection/>
    </xf>
    <xf numFmtId="0" fontId="108" fillId="0" borderId="13" xfId="91" applyFont="1" applyBorder="1" applyAlignment="1">
      <alignment horizontal="center"/>
      <protection/>
    </xf>
    <xf numFmtId="1" fontId="108" fillId="0" borderId="10" xfId="91" applyNumberFormat="1" applyFont="1" applyBorder="1" applyAlignment="1">
      <alignment horizontal="center"/>
      <protection/>
    </xf>
    <xf numFmtId="0" fontId="17" fillId="0" borderId="11" xfId="91" applyFont="1" applyBorder="1" applyAlignment="1">
      <alignment horizontal="center" vertical="center"/>
      <protection/>
    </xf>
    <xf numFmtId="0" fontId="12" fillId="42" borderId="11" xfId="91" applyFont="1" applyFill="1" applyBorder="1" applyAlignment="1">
      <alignment horizontal="center" vertical="center"/>
      <protection/>
    </xf>
    <xf numFmtId="0" fontId="12" fillId="42" borderId="11" xfId="91" applyFont="1" applyFill="1" applyBorder="1" applyAlignment="1">
      <alignment horizontal="center"/>
      <protection/>
    </xf>
    <xf numFmtId="1" fontId="12" fillId="42" borderId="11" xfId="91" applyNumberFormat="1" applyFont="1" applyFill="1" applyBorder="1" applyAlignment="1">
      <alignment horizontal="center"/>
      <protection/>
    </xf>
    <xf numFmtId="1" fontId="12" fillId="42" borderId="11" xfId="91" applyNumberFormat="1" applyFont="1" applyFill="1" applyBorder="1" applyAlignment="1">
      <alignment horizontal="center" vertical="center"/>
      <protection/>
    </xf>
    <xf numFmtId="0" fontId="12" fillId="42" borderId="11" xfId="91" applyFont="1" applyFill="1" applyBorder="1">
      <alignment/>
      <protection/>
    </xf>
    <xf numFmtId="0" fontId="14" fillId="42" borderId="11" xfId="91" applyFont="1" applyFill="1" applyBorder="1" applyAlignment="1">
      <alignment horizontal="center"/>
      <protection/>
    </xf>
    <xf numFmtId="0" fontId="12" fillId="42" borderId="13" xfId="91" applyFont="1" applyFill="1" applyBorder="1" applyAlignment="1">
      <alignment horizontal="center"/>
      <protection/>
    </xf>
    <xf numFmtId="0" fontId="12" fillId="42" borderId="10" xfId="91" applyFont="1" applyFill="1" applyBorder="1" applyAlignment="1">
      <alignment horizontal="center"/>
      <protection/>
    </xf>
    <xf numFmtId="0" fontId="12" fillId="0" borderId="0" xfId="91" applyFont="1" applyAlignment="1">
      <alignment horizontal="center"/>
      <protection/>
    </xf>
    <xf numFmtId="0" fontId="7" fillId="0" borderId="0" xfId="91" applyFont="1" applyAlignment="1">
      <alignment horizontal="center" vertical="center"/>
      <protection/>
    </xf>
    <xf numFmtId="1" fontId="12" fillId="0" borderId="0" xfId="91" applyNumberFormat="1" applyFont="1" applyAlignment="1">
      <alignment horizontal="center" vertical="center"/>
      <protection/>
    </xf>
    <xf numFmtId="1" fontId="7" fillId="0" borderId="0" xfId="91" applyNumberFormat="1" applyFont="1">
      <alignment/>
      <protection/>
    </xf>
    <xf numFmtId="0" fontId="7" fillId="0" borderId="0" xfId="91" applyFont="1" applyAlignment="1">
      <alignment horizontal="right"/>
      <protection/>
    </xf>
    <xf numFmtId="0" fontId="13" fillId="0" borderId="0" xfId="91" applyFont="1" applyAlignment="1">
      <alignment horizontal="center" vertical="center"/>
      <protection/>
    </xf>
    <xf numFmtId="0" fontId="10" fillId="43" borderId="10" xfId="91" applyFont="1" applyFill="1" applyBorder="1" applyAlignment="1">
      <alignment horizontal="center" vertical="center"/>
      <protection/>
    </xf>
    <xf numFmtId="0" fontId="7" fillId="42" borderId="10" xfId="91" applyFont="1" applyFill="1" applyBorder="1" applyAlignment="1">
      <alignment horizontal="center"/>
      <protection/>
    </xf>
    <xf numFmtId="0" fontId="7" fillId="44" borderId="10" xfId="91" applyFont="1" applyFill="1" applyBorder="1" applyAlignment="1">
      <alignment horizontal="center"/>
      <protection/>
    </xf>
    <xf numFmtId="0" fontId="7" fillId="45" borderId="10" xfId="91" applyFont="1" applyFill="1" applyBorder="1" applyAlignment="1">
      <alignment horizontal="center"/>
      <protection/>
    </xf>
    <xf numFmtId="202" fontId="7" fillId="0" borderId="0" xfId="91" applyNumberFormat="1" applyFont="1">
      <alignment/>
      <protection/>
    </xf>
    <xf numFmtId="0" fontId="12" fillId="0" borderId="0" xfId="91" applyFont="1">
      <alignment/>
      <protection/>
    </xf>
    <xf numFmtId="0" fontId="14" fillId="0" borderId="0" xfId="91" applyFont="1">
      <alignment/>
      <protection/>
    </xf>
    <xf numFmtId="0" fontId="18" fillId="0" borderId="0" xfId="91" applyFont="1">
      <alignment/>
      <protection/>
    </xf>
    <xf numFmtId="0" fontId="9" fillId="0" borderId="0" xfId="91" applyFont="1" applyAlignment="1">
      <alignment wrapText="1"/>
      <protection/>
    </xf>
    <xf numFmtId="0" fontId="11" fillId="0" borderId="10" xfId="91" applyFont="1" applyBorder="1">
      <alignment/>
      <protection/>
    </xf>
    <xf numFmtId="2" fontId="19" fillId="0" borderId="10" xfId="91" applyNumberFormat="1" applyFont="1" applyBorder="1">
      <alignment/>
      <protection/>
    </xf>
    <xf numFmtId="0" fontId="19" fillId="0" borderId="10" xfId="91" applyFont="1" applyBorder="1">
      <alignment/>
      <protection/>
    </xf>
    <xf numFmtId="0" fontId="19" fillId="0" borderId="10" xfId="91" applyFont="1" applyBorder="1" applyAlignment="1">
      <alignment horizontal="center"/>
      <protection/>
    </xf>
    <xf numFmtId="0" fontId="10" fillId="0" borderId="10" xfId="91" applyFont="1" applyBorder="1">
      <alignment/>
      <protection/>
    </xf>
    <xf numFmtId="0" fontId="89" fillId="0" borderId="10" xfId="0" applyFont="1" applyFill="1" applyBorder="1" applyAlignment="1">
      <alignment horizontal="center"/>
    </xf>
    <xf numFmtId="0" fontId="89" fillId="0" borderId="10" xfId="0" applyFont="1" applyFill="1" applyBorder="1" applyAlignment="1">
      <alignment horizontal="justify" vertical="top" wrapText="1"/>
    </xf>
    <xf numFmtId="0" fontId="7" fillId="46" borderId="11" xfId="91" applyFont="1" applyFill="1" applyBorder="1" applyAlignment="1">
      <alignment horizontal="center" vertical="center"/>
      <protection/>
    </xf>
    <xf numFmtId="0" fontId="24" fillId="0" borderId="0" xfId="0" applyFont="1" applyAlignment="1">
      <alignment vertical="center"/>
    </xf>
    <xf numFmtId="0" fontId="7" fillId="46" borderId="11" xfId="91" applyFont="1" applyFill="1" applyBorder="1" applyAlignment="1">
      <alignment vertical="center"/>
      <protection/>
    </xf>
    <xf numFmtId="0" fontId="7" fillId="0" borderId="11" xfId="91" applyFont="1" applyBorder="1" applyAlignment="1">
      <alignment vertical="center"/>
      <protection/>
    </xf>
    <xf numFmtId="0" fontId="8" fillId="0" borderId="11" xfId="91" applyFont="1" applyBorder="1" applyAlignment="1">
      <alignment horizontal="center" vertical="center"/>
      <protection/>
    </xf>
    <xf numFmtId="0" fontId="7" fillId="0" borderId="13" xfId="91" applyFont="1" applyBorder="1" applyAlignment="1">
      <alignment horizontal="center" vertical="center"/>
      <protection/>
    </xf>
    <xf numFmtId="0" fontId="7" fillId="0" borderId="10" xfId="91" applyFont="1" applyBorder="1" applyAlignment="1">
      <alignment horizontal="center" vertical="center"/>
      <protection/>
    </xf>
    <xf numFmtId="0" fontId="9" fillId="0" borderId="10" xfId="91" applyFont="1" applyBorder="1" applyAlignment="1">
      <alignment vertical="center"/>
      <protection/>
    </xf>
    <xf numFmtId="0" fontId="9" fillId="0" borderId="0" xfId="91" applyFont="1" applyAlignment="1">
      <alignment vertical="center"/>
      <protection/>
    </xf>
    <xf numFmtId="0" fontId="4" fillId="10" borderId="10" xfId="0" applyFont="1" applyFill="1" applyBorder="1" applyAlignment="1">
      <alignment horizontal="center" vertical="center"/>
    </xf>
    <xf numFmtId="171" fontId="4" fillId="10" borderId="10" xfId="46" applyFont="1" applyFill="1" applyBorder="1" applyAlignment="1">
      <alignment horizontal="center" vertical="center"/>
    </xf>
    <xf numFmtId="0" fontId="7" fillId="10" borderId="0" xfId="91" applyFont="1" applyFill="1" applyAlignment="1">
      <alignment vertical="center"/>
      <protection/>
    </xf>
    <xf numFmtId="0" fontId="7" fillId="10" borderId="0" xfId="91" applyFont="1" applyFill="1" applyAlignment="1">
      <alignment horizontal="center" vertical="center"/>
      <protection/>
    </xf>
    <xf numFmtId="0" fontId="7" fillId="0" borderId="0" xfId="91" applyFont="1" applyAlignment="1">
      <alignment vertical="center"/>
      <protection/>
    </xf>
    <xf numFmtId="0" fontId="8" fillId="0" borderId="0" xfId="91" applyFont="1" applyAlignment="1">
      <alignment vertical="center"/>
      <protection/>
    </xf>
    <xf numFmtId="0" fontId="9" fillId="0" borderId="0" xfId="91" applyFont="1" applyAlignment="1">
      <alignment horizontal="right" vertical="center"/>
      <protection/>
    </xf>
    <xf numFmtId="0" fontId="4" fillId="10" borderId="10" xfId="0" applyFont="1" applyFill="1" applyBorder="1" applyAlignment="1">
      <alignment horizontal="left" vertical="center" wrapText="1"/>
    </xf>
    <xf numFmtId="0" fontId="7" fillId="10" borderId="0" xfId="91" applyFont="1" applyFill="1" applyAlignment="1">
      <alignment horizontal="left" vertical="center" wrapText="1"/>
      <protection/>
    </xf>
    <xf numFmtId="0" fontId="89" fillId="0" borderId="10" xfId="0" applyFont="1" applyFill="1" applyBorder="1" applyAlignment="1">
      <alignment horizontal="center" wrapText="1"/>
    </xf>
    <xf numFmtId="0" fontId="22" fillId="0" borderId="0" xfId="0" applyFont="1" applyFill="1" applyAlignment="1">
      <alignment/>
    </xf>
    <xf numFmtId="0" fontId="22" fillId="0" borderId="10" xfId="0" applyFont="1" applyFill="1" applyBorder="1" applyAlignment="1">
      <alignment horizontal="center"/>
    </xf>
    <xf numFmtId="0" fontId="23" fillId="0" borderId="10" xfId="160" applyFont="1" applyFill="1" applyBorder="1" applyAlignment="1">
      <alignment horizontal="center" vertical="top" wrapText="1"/>
      <protection/>
    </xf>
    <xf numFmtId="0" fontId="23" fillId="0" borderId="10" xfId="160" applyFont="1" applyFill="1" applyBorder="1" applyAlignment="1">
      <alignment horizontal="justify" vertical="top" wrapText="1"/>
      <protection/>
    </xf>
    <xf numFmtId="0" fontId="23" fillId="0" borderId="10" xfId="160" applyFont="1" applyFill="1" applyBorder="1" applyAlignment="1">
      <alignment horizontal="center" wrapText="1"/>
      <protection/>
    </xf>
    <xf numFmtId="0" fontId="106" fillId="0" borderId="10" xfId="160" applyFont="1" applyFill="1" applyBorder="1" applyAlignment="1">
      <alignment horizontal="justify" vertical="top" wrapText="1"/>
      <protection/>
    </xf>
    <xf numFmtId="0" fontId="23" fillId="9" borderId="10" xfId="0" applyFont="1" applyFill="1" applyBorder="1" applyAlignment="1">
      <alignment horizontal="center" vertical="top" wrapText="1"/>
    </xf>
    <xf numFmtId="0" fontId="23" fillId="9" borderId="10" xfId="0" applyFont="1" applyFill="1" applyBorder="1" applyAlignment="1">
      <alignment horizontal="justify" vertical="top" wrapText="1"/>
    </xf>
    <xf numFmtId="0" fontId="22" fillId="9" borderId="10" xfId="0" applyFont="1" applyFill="1" applyBorder="1" applyAlignment="1">
      <alignment horizontal="center" wrapText="1"/>
    </xf>
    <xf numFmtId="0" fontId="22" fillId="9" borderId="0" xfId="0" applyFont="1" applyFill="1" applyAlignment="1">
      <alignment/>
    </xf>
    <xf numFmtId="0" fontId="23" fillId="12" borderId="10" xfId="160" applyFont="1" applyFill="1" applyBorder="1" applyAlignment="1">
      <alignment horizontal="center" vertical="top" wrapText="1"/>
      <protection/>
    </xf>
    <xf numFmtId="0" fontId="23" fillId="12" borderId="10" xfId="160" applyFont="1" applyFill="1" applyBorder="1" applyAlignment="1">
      <alignment horizontal="justify" vertical="top" wrapText="1"/>
      <protection/>
    </xf>
    <xf numFmtId="0" fontId="22" fillId="12" borderId="10" xfId="160" applyFont="1" applyFill="1" applyBorder="1" applyAlignment="1">
      <alignment horizontal="center" wrapText="1"/>
      <protection/>
    </xf>
    <xf numFmtId="0" fontId="22" fillId="12" borderId="0" xfId="0" applyFont="1" applyFill="1" applyAlignment="1">
      <alignment/>
    </xf>
    <xf numFmtId="0" fontId="22" fillId="0" borderId="10" xfId="0" applyFont="1" applyFill="1" applyBorder="1" applyAlignment="1">
      <alignment horizontal="center" vertical="top" wrapText="1"/>
    </xf>
    <xf numFmtId="0" fontId="106" fillId="0" borderId="10" xfId="0" applyFont="1" applyFill="1" applyBorder="1" applyAlignment="1">
      <alignment horizontal="justify" vertical="top" wrapText="1"/>
    </xf>
    <xf numFmtId="0" fontId="22" fillId="0" borderId="10" xfId="0" applyFont="1" applyFill="1" applyBorder="1" applyAlignment="1">
      <alignment horizontal="center" wrapText="1"/>
    </xf>
    <xf numFmtId="0" fontId="23" fillId="0" borderId="10" xfId="0" applyFont="1" applyFill="1" applyBorder="1" applyAlignment="1">
      <alignment horizontal="justify" vertical="top" wrapText="1"/>
    </xf>
    <xf numFmtId="0" fontId="22" fillId="0" borderId="10" xfId="0" applyFont="1" applyFill="1" applyBorder="1" applyAlignment="1">
      <alignment horizontal="justify" vertical="top" wrapText="1"/>
    </xf>
    <xf numFmtId="0" fontId="23" fillId="0" borderId="10" xfId="160" applyFont="1" applyFill="1" applyBorder="1" applyAlignment="1">
      <alignment vertical="top" wrapText="1"/>
      <protection/>
    </xf>
    <xf numFmtId="0" fontId="23" fillId="0" borderId="10" xfId="0" applyFont="1" applyFill="1" applyBorder="1" applyAlignment="1">
      <alignment horizontal="center" vertical="top" wrapText="1"/>
    </xf>
    <xf numFmtId="0" fontId="22" fillId="34" borderId="10" xfId="0" applyFont="1" applyFill="1" applyBorder="1" applyAlignment="1">
      <alignment horizontal="center" vertical="center" wrapText="1"/>
    </xf>
    <xf numFmtId="0" fontId="89" fillId="34" borderId="10" xfId="0" applyFont="1" applyFill="1" applyBorder="1" applyAlignment="1">
      <alignment horizontal="justify" vertical="top" wrapText="1"/>
    </xf>
    <xf numFmtId="0" fontId="22" fillId="34" borderId="0" xfId="0" applyFont="1" applyFill="1" applyAlignment="1">
      <alignment vertical="center"/>
    </xf>
    <xf numFmtId="0" fontId="23" fillId="0" borderId="10" xfId="0" applyFont="1" applyFill="1" applyBorder="1" applyAlignment="1">
      <alignment horizontal="center" wrapText="1"/>
    </xf>
    <xf numFmtId="0" fontId="22" fillId="46" borderId="10" xfId="0" applyFont="1" applyFill="1" applyBorder="1" applyAlignment="1">
      <alignment horizontal="center" vertical="top"/>
    </xf>
    <xf numFmtId="0" fontId="23" fillId="46" borderId="10" xfId="0" applyFont="1" applyFill="1" applyBorder="1" applyAlignment="1">
      <alignment horizontal="justify" vertical="top" wrapText="1"/>
    </xf>
    <xf numFmtId="0" fontId="22" fillId="0" borderId="10" xfId="0" applyFont="1" applyFill="1" applyBorder="1" applyAlignment="1">
      <alignment horizontal="center" vertical="top"/>
    </xf>
    <xf numFmtId="0" fontId="109" fillId="0" borderId="10" xfId="0" applyFont="1" applyFill="1" applyBorder="1" applyAlignment="1">
      <alignment horizontal="justify" vertical="top" wrapText="1"/>
    </xf>
    <xf numFmtId="0" fontId="106" fillId="0" borderId="10" xfId="0" applyFont="1" applyFill="1" applyBorder="1" applyAlignment="1" quotePrefix="1">
      <alignment horizontal="justify" vertical="top" wrapText="1"/>
    </xf>
    <xf numFmtId="0" fontId="89" fillId="0" borderId="10" xfId="0" applyFont="1" applyFill="1" applyBorder="1" applyAlignment="1" quotePrefix="1">
      <alignment horizontal="justify" vertical="top" wrapText="1"/>
    </xf>
    <xf numFmtId="0" fontId="89" fillId="0" borderId="10" xfId="0" applyFont="1" applyFill="1" applyBorder="1" applyAlignment="1">
      <alignment horizontal="center" vertical="top"/>
    </xf>
    <xf numFmtId="0" fontId="110" fillId="0" borderId="10" xfId="0" applyFont="1" applyFill="1" applyBorder="1" applyAlignment="1">
      <alignment horizontal="center" vertical="top"/>
    </xf>
    <xf numFmtId="0" fontId="110" fillId="0" borderId="10" xfId="0" applyFont="1" applyFill="1" applyBorder="1" applyAlignment="1">
      <alignment horizontal="center"/>
    </xf>
    <xf numFmtId="1" fontId="110" fillId="0" borderId="10" xfId="0" applyNumberFormat="1" applyFont="1" applyFill="1" applyBorder="1" applyAlignment="1">
      <alignment horizontal="center"/>
    </xf>
    <xf numFmtId="0" fontId="22" fillId="0" borderId="10" xfId="0" applyFont="1" applyFill="1" applyBorder="1" applyAlignment="1" quotePrefix="1">
      <alignment horizontal="justify" vertical="top" wrapText="1"/>
    </xf>
    <xf numFmtId="0" fontId="23" fillId="12" borderId="10" xfId="0" applyFont="1" applyFill="1" applyBorder="1" applyAlignment="1">
      <alignment horizontal="center" vertical="top" wrapText="1"/>
    </xf>
    <xf numFmtId="0" fontId="23" fillId="12" borderId="10" xfId="0" applyFont="1" applyFill="1" applyBorder="1" applyAlignment="1">
      <alignment horizontal="justify" vertical="top" wrapText="1"/>
    </xf>
    <xf numFmtId="0" fontId="22" fillId="12" borderId="10" xfId="0" applyFont="1" applyFill="1" applyBorder="1" applyAlignment="1">
      <alignment horizontal="center" wrapText="1"/>
    </xf>
    <xf numFmtId="0" fontId="111" fillId="12" borderId="0" xfId="0" applyFont="1" applyFill="1" applyAlignment="1">
      <alignment/>
    </xf>
    <xf numFmtId="0" fontId="111" fillId="0" borderId="10" xfId="0" applyFont="1" applyFill="1" applyBorder="1" applyAlignment="1">
      <alignment horizontal="center" vertical="top" wrapText="1"/>
    </xf>
    <xf numFmtId="0" fontId="111" fillId="0" borderId="0" xfId="0" applyFont="1" applyFill="1" applyAlignment="1">
      <alignment/>
    </xf>
    <xf numFmtId="0" fontId="107" fillId="0" borderId="0" xfId="0" applyFont="1" applyFill="1" applyAlignment="1">
      <alignment/>
    </xf>
    <xf numFmtId="0" fontId="107" fillId="0" borderId="10" xfId="0" applyFont="1" applyFill="1" applyBorder="1" applyAlignment="1">
      <alignment horizontal="center" wrapText="1"/>
    </xf>
    <xf numFmtId="0" fontId="22" fillId="34" borderId="10" xfId="0" applyFont="1" applyFill="1" applyBorder="1" applyAlignment="1">
      <alignment horizontal="center" vertical="top" wrapText="1"/>
    </xf>
    <xf numFmtId="0" fontId="22" fillId="34" borderId="10" xfId="0" applyFont="1" applyFill="1" applyBorder="1" applyAlignment="1">
      <alignment horizontal="justify" vertical="top" wrapText="1"/>
    </xf>
    <xf numFmtId="0" fontId="22" fillId="34" borderId="10" xfId="0" applyFont="1" applyFill="1" applyBorder="1" applyAlignment="1">
      <alignment horizontal="center" wrapText="1"/>
    </xf>
    <xf numFmtId="0" fontId="107" fillId="34" borderId="10" xfId="0" applyFont="1" applyFill="1" applyBorder="1" applyAlignment="1">
      <alignment horizontal="center" wrapText="1"/>
    </xf>
    <xf numFmtId="0" fontId="107" fillId="34" borderId="0" xfId="0" applyFont="1" applyFill="1" applyAlignment="1">
      <alignment/>
    </xf>
    <xf numFmtId="0" fontId="23" fillId="34" borderId="10" xfId="0" applyFont="1" applyFill="1" applyBorder="1" applyAlignment="1">
      <alignment horizontal="center" vertical="top" wrapText="1"/>
    </xf>
    <xf numFmtId="0" fontId="23" fillId="34" borderId="10" xfId="0" applyFont="1" applyFill="1" applyBorder="1" applyAlignment="1">
      <alignment horizontal="justify" vertical="top" wrapText="1"/>
    </xf>
    <xf numFmtId="0" fontId="111" fillId="0" borderId="10" xfId="0" applyFont="1" applyFill="1" applyBorder="1" applyAlignment="1">
      <alignment horizontal="center" wrapText="1"/>
    </xf>
    <xf numFmtId="0" fontId="112" fillId="0" borderId="10" xfId="0" applyFont="1" applyFill="1" applyBorder="1" applyAlignment="1">
      <alignment horizontal="center" vertical="top" wrapText="1"/>
    </xf>
    <xf numFmtId="0" fontId="89" fillId="0" borderId="10" xfId="0" applyFont="1" applyFill="1" applyBorder="1" applyAlignment="1">
      <alignment horizontal="justify" vertical="top"/>
    </xf>
    <xf numFmtId="0" fontId="113" fillId="0" borderId="10" xfId="0" applyFont="1" applyFill="1" applyBorder="1" applyAlignment="1">
      <alignment horizontal="center" vertical="top" wrapText="1"/>
    </xf>
    <xf numFmtId="0" fontId="23" fillId="0" borderId="0" xfId="0" applyFont="1" applyFill="1" applyAlignment="1">
      <alignment/>
    </xf>
    <xf numFmtId="0" fontId="106" fillId="12" borderId="10" xfId="0" applyFont="1" applyFill="1" applyBorder="1" applyAlignment="1">
      <alignment horizontal="justify" vertical="top" wrapText="1"/>
    </xf>
    <xf numFmtId="0" fontId="106" fillId="0" borderId="10" xfId="0" applyFont="1" applyFill="1" applyBorder="1" applyAlignment="1">
      <alignment horizontal="center" vertical="top" wrapText="1"/>
    </xf>
    <xf numFmtId="0" fontId="114" fillId="0" borderId="10" xfId="0" applyFont="1" applyFill="1" applyBorder="1" applyAlignment="1">
      <alignment horizontal="center" vertical="top" wrapText="1"/>
    </xf>
    <xf numFmtId="0" fontId="89" fillId="0" borderId="10" xfId="0" applyFont="1" applyFill="1" applyBorder="1" applyAlignment="1">
      <alignment horizontal="center" vertical="top" wrapText="1"/>
    </xf>
    <xf numFmtId="0" fontId="111" fillId="0" borderId="10" xfId="0" applyFont="1" applyFill="1" applyBorder="1" applyAlignment="1">
      <alignment horizontal="justify" vertical="top" wrapText="1"/>
    </xf>
    <xf numFmtId="0" fontId="89" fillId="34" borderId="10" xfId="0" applyFont="1" applyFill="1" applyBorder="1" applyAlignment="1">
      <alignment horizontal="center" vertical="top" wrapText="1"/>
    </xf>
    <xf numFmtId="0" fontId="22" fillId="34" borderId="0" xfId="0" applyFont="1" applyFill="1" applyAlignment="1">
      <alignment/>
    </xf>
    <xf numFmtId="0" fontId="106" fillId="34" borderId="10" xfId="0" applyFont="1" applyFill="1" applyBorder="1" applyAlignment="1">
      <alignment horizontal="center" vertical="top" wrapText="1"/>
    </xf>
    <xf numFmtId="0" fontId="106" fillId="34" borderId="10" xfId="0" applyFont="1" applyFill="1" applyBorder="1" applyAlignment="1">
      <alignment horizontal="justify" vertical="top" wrapText="1"/>
    </xf>
    <xf numFmtId="0" fontId="107" fillId="0" borderId="10" xfId="0" applyFont="1" applyFill="1" applyBorder="1" applyAlignment="1">
      <alignment horizontal="justify" vertical="top"/>
    </xf>
    <xf numFmtId="193" fontId="23" fillId="12" borderId="10" xfId="0" applyNumberFormat="1" applyFont="1" applyFill="1" applyBorder="1" applyAlignment="1">
      <alignment horizontal="center" vertical="top" wrapText="1"/>
    </xf>
    <xf numFmtId="0" fontId="22" fillId="0" borderId="10" xfId="0" applyFont="1" applyFill="1" applyBorder="1" applyAlignment="1">
      <alignment horizontal="justify" vertical="top"/>
    </xf>
    <xf numFmtId="0" fontId="113" fillId="0" borderId="10" xfId="0" applyFont="1" applyFill="1" applyBorder="1" applyAlignment="1">
      <alignment horizontal="justify" vertical="top" wrapText="1"/>
    </xf>
    <xf numFmtId="0" fontId="115" fillId="0" borderId="10" xfId="0" applyFont="1" applyFill="1" applyBorder="1" applyAlignment="1">
      <alignment horizontal="justify" vertical="top" wrapText="1"/>
    </xf>
    <xf numFmtId="0" fontId="116" fillId="0" borderId="10" xfId="0" applyFont="1" applyFill="1" applyBorder="1" applyAlignment="1">
      <alignment horizontal="justify" vertical="top" wrapText="1"/>
    </xf>
    <xf numFmtId="0" fontId="89" fillId="0" borderId="10" xfId="0" applyFont="1" applyFill="1" applyBorder="1" applyAlignment="1">
      <alignment/>
    </xf>
    <xf numFmtId="0" fontId="22" fillId="46" borderId="0" xfId="0" applyFont="1" applyFill="1" applyAlignment="1">
      <alignment/>
    </xf>
    <xf numFmtId="0" fontId="117" fillId="0" borderId="10" xfId="0" applyFont="1" applyFill="1" applyBorder="1" applyAlignment="1">
      <alignment horizontal="center" vertical="top" wrapText="1"/>
    </xf>
    <xf numFmtId="0" fontId="23" fillId="46" borderId="0" xfId="0" applyFont="1" applyFill="1" applyAlignment="1">
      <alignment/>
    </xf>
    <xf numFmtId="0" fontId="111" fillId="46" borderId="0" xfId="0" applyFont="1" applyFill="1" applyAlignment="1">
      <alignment/>
    </xf>
    <xf numFmtId="0" fontId="23" fillId="46" borderId="10" xfId="160" applyFont="1" applyFill="1" applyBorder="1" applyAlignment="1">
      <alignment vertical="top" wrapText="1"/>
      <protection/>
    </xf>
    <xf numFmtId="0" fontId="23" fillId="46" borderId="10" xfId="160" applyFont="1" applyFill="1" applyBorder="1" applyAlignment="1">
      <alignment horizontal="justify" vertical="top" wrapText="1"/>
      <protection/>
    </xf>
    <xf numFmtId="0" fontId="57" fillId="46" borderId="10" xfId="160" applyFont="1" applyFill="1" applyBorder="1" applyAlignment="1">
      <alignment horizontal="center" wrapText="1"/>
      <protection/>
    </xf>
    <xf numFmtId="193" fontId="106" fillId="47" borderId="10" xfId="159" applyNumberFormat="1" applyFont="1" applyFill="1" applyBorder="1" applyAlignment="1">
      <alignment horizontal="center" vertical="center" wrapText="1"/>
      <protection/>
    </xf>
    <xf numFmtId="2" fontId="106" fillId="47" borderId="10" xfId="159" applyNumberFormat="1" applyFont="1" applyFill="1" applyBorder="1" applyAlignment="1">
      <alignment horizontal="justify" vertical="top" wrapText="1"/>
      <protection/>
    </xf>
    <xf numFmtId="0" fontId="89" fillId="0" borderId="10" xfId="0" applyFont="1" applyFill="1" applyBorder="1" applyAlignment="1">
      <alignment horizontal="center" vertical="center" wrapText="1"/>
    </xf>
    <xf numFmtId="0" fontId="89" fillId="0" borderId="0" xfId="0" applyFont="1" applyFill="1" applyBorder="1" applyAlignment="1">
      <alignment/>
    </xf>
    <xf numFmtId="2" fontId="106" fillId="0" borderId="10" xfId="169" applyNumberFormat="1" applyFont="1" applyFill="1" applyBorder="1" applyAlignment="1">
      <alignment horizontal="center" vertical="top" wrapText="1"/>
      <protection/>
    </xf>
    <xf numFmtId="0" fontId="22" fillId="0" borderId="10" xfId="169" applyFont="1" applyFill="1" applyBorder="1" applyAlignment="1">
      <alignment horizontal="justify" vertical="top" wrapText="1"/>
      <protection/>
    </xf>
    <xf numFmtId="2" fontId="89" fillId="0" borderId="10" xfId="169" applyNumberFormat="1" applyFont="1" applyFill="1" applyBorder="1" applyAlignment="1">
      <alignment horizontal="center" vertical="top" wrapText="1"/>
      <protection/>
    </xf>
    <xf numFmtId="0" fontId="89" fillId="0" borderId="10" xfId="159" applyFont="1" applyFill="1" applyBorder="1" applyAlignment="1">
      <alignment horizontal="justify" vertical="top" wrapText="1"/>
      <protection/>
    </xf>
    <xf numFmtId="0" fontId="89" fillId="0" borderId="10" xfId="160" applyFont="1" applyFill="1" applyBorder="1" applyAlignment="1">
      <alignment horizontal="center" vertical="top" wrapText="1"/>
      <protection/>
    </xf>
    <xf numFmtId="0" fontId="106" fillId="0" borderId="10" xfId="143" applyFont="1" applyFill="1" applyBorder="1" applyAlignment="1">
      <alignment horizontal="justify" vertical="top" wrapText="1"/>
      <protection/>
    </xf>
    <xf numFmtId="2" fontId="89" fillId="0" borderId="10" xfId="159" applyNumberFormat="1" applyFont="1" applyFill="1" applyBorder="1" applyAlignment="1">
      <alignment horizontal="justify" vertical="top" wrapText="1"/>
      <protection/>
    </xf>
    <xf numFmtId="2" fontId="89" fillId="0" borderId="10" xfId="159" applyNumberFormat="1" applyFont="1" applyFill="1" applyBorder="1" applyAlignment="1">
      <alignment horizontal="center" vertical="top" wrapText="1"/>
      <protection/>
    </xf>
    <xf numFmtId="0" fontId="89" fillId="0" borderId="10" xfId="169" applyFont="1" applyFill="1" applyBorder="1" applyAlignment="1">
      <alignment horizontal="justify" vertical="top" wrapText="1"/>
      <protection/>
    </xf>
    <xf numFmtId="193" fontId="106" fillId="0" borderId="10" xfId="169" applyNumberFormat="1" applyFont="1" applyFill="1" applyBorder="1" applyAlignment="1">
      <alignment horizontal="center" vertical="top" wrapText="1"/>
      <protection/>
    </xf>
    <xf numFmtId="0" fontId="106" fillId="0" borderId="10" xfId="169" applyFont="1" applyFill="1" applyBorder="1" applyAlignment="1">
      <alignment horizontal="justify" vertical="top" wrapText="1"/>
      <protection/>
    </xf>
    <xf numFmtId="0" fontId="89" fillId="0" borderId="10" xfId="159" applyFont="1" applyFill="1" applyBorder="1" applyAlignment="1" quotePrefix="1">
      <alignment horizontal="justify" vertical="top" wrapText="1"/>
      <protection/>
    </xf>
    <xf numFmtId="2" fontId="106" fillId="0" borderId="10" xfId="159" applyNumberFormat="1" applyFont="1" applyFill="1" applyBorder="1" applyAlignment="1">
      <alignment horizontal="center" vertical="top" wrapText="1"/>
      <protection/>
    </xf>
    <xf numFmtId="2" fontId="106" fillId="0" borderId="10" xfId="159" applyNumberFormat="1" applyFont="1" applyFill="1" applyBorder="1" applyAlignment="1">
      <alignment horizontal="justify" vertical="top" wrapText="1"/>
      <protection/>
    </xf>
    <xf numFmtId="193" fontId="89" fillId="0" borderId="10" xfId="169" applyNumberFormat="1" applyFont="1" applyFill="1" applyBorder="1" applyAlignment="1">
      <alignment horizontal="center" vertical="top" wrapText="1"/>
      <protection/>
    </xf>
    <xf numFmtId="0" fontId="57" fillId="0" borderId="10" xfId="160" applyFont="1" applyFill="1" applyBorder="1" applyAlignment="1">
      <alignment horizontal="center" wrapText="1"/>
      <protection/>
    </xf>
    <xf numFmtId="0" fontId="22" fillId="0" borderId="10" xfId="0" applyFont="1" applyFill="1" applyBorder="1" applyAlignment="1">
      <alignment/>
    </xf>
    <xf numFmtId="193" fontId="23" fillId="12" borderId="10" xfId="159" applyNumberFormat="1" applyFont="1" applyFill="1" applyBorder="1" applyAlignment="1">
      <alignment horizontal="center" vertical="top" wrapText="1"/>
      <protection/>
    </xf>
    <xf numFmtId="2" fontId="23" fillId="12" borderId="10" xfId="159" applyNumberFormat="1" applyFont="1" applyFill="1" applyBorder="1" applyAlignment="1">
      <alignment horizontal="justify" vertical="top" wrapText="1"/>
      <protection/>
    </xf>
    <xf numFmtId="2" fontId="22" fillId="12" borderId="10" xfId="159" applyNumberFormat="1" applyFont="1" applyFill="1" applyBorder="1" applyAlignment="1">
      <alignment horizontal="center" wrapText="1"/>
      <protection/>
    </xf>
    <xf numFmtId="1" fontId="22" fillId="12" borderId="10" xfId="159" applyNumberFormat="1" applyFont="1" applyFill="1" applyBorder="1" applyAlignment="1">
      <alignment horizontal="center" wrapText="1"/>
      <protection/>
    </xf>
    <xf numFmtId="2" fontId="118" fillId="0" borderId="10" xfId="159" applyNumberFormat="1" applyFont="1" applyFill="1" applyBorder="1" applyAlignment="1">
      <alignment horizontal="justify" vertical="top" wrapText="1"/>
      <protection/>
    </xf>
    <xf numFmtId="193" fontId="106" fillId="12" borderId="10" xfId="159" applyNumberFormat="1" applyFont="1" applyFill="1" applyBorder="1" applyAlignment="1">
      <alignment horizontal="center" vertical="top" wrapText="1"/>
      <protection/>
    </xf>
    <xf numFmtId="2" fontId="106" fillId="12" borderId="10" xfId="159" applyNumberFormat="1" applyFont="1" applyFill="1" applyBorder="1" applyAlignment="1">
      <alignment horizontal="justify" vertical="top" wrapText="1"/>
      <protection/>
    </xf>
    <xf numFmtId="2" fontId="118" fillId="12" borderId="10" xfId="159" applyNumberFormat="1" applyFont="1" applyFill="1" applyBorder="1" applyAlignment="1">
      <alignment horizontal="center" wrapText="1"/>
      <protection/>
    </xf>
    <xf numFmtId="1" fontId="118" fillId="12" borderId="10" xfId="159" applyNumberFormat="1" applyFont="1" applyFill="1" applyBorder="1" applyAlignment="1">
      <alignment horizontal="center" wrapText="1"/>
      <protection/>
    </xf>
    <xf numFmtId="0" fontId="118" fillId="12" borderId="0" xfId="0" applyFont="1" applyFill="1" applyAlignment="1">
      <alignment/>
    </xf>
    <xf numFmtId="0" fontId="118" fillId="0" borderId="10" xfId="0" applyFont="1" applyFill="1" applyBorder="1" applyAlignment="1">
      <alignment horizontal="center" wrapText="1"/>
    </xf>
    <xf numFmtId="0" fontId="118" fillId="0" borderId="0" xfId="0" applyFont="1" applyFill="1" applyAlignment="1">
      <alignment/>
    </xf>
    <xf numFmtId="2" fontId="23" fillId="0" borderId="10" xfId="90" applyNumberFormat="1" applyFont="1" applyFill="1" applyBorder="1" applyAlignment="1">
      <alignment horizontal="justify" vertical="top" wrapText="1"/>
      <protection/>
    </xf>
    <xf numFmtId="1" fontId="22" fillId="0" borderId="10" xfId="90" applyNumberFormat="1" applyFont="1" applyFill="1" applyBorder="1" applyAlignment="1">
      <alignment horizontal="center" wrapText="1"/>
      <protection/>
    </xf>
    <xf numFmtId="2" fontId="23" fillId="0" borderId="10" xfId="90" applyNumberFormat="1" applyFont="1" applyFill="1" applyBorder="1" applyAlignment="1">
      <alignment horizontal="center" vertical="top" wrapText="1"/>
      <protection/>
    </xf>
    <xf numFmtId="2" fontId="23" fillId="34" borderId="10" xfId="90" applyNumberFormat="1" applyFont="1" applyFill="1" applyBorder="1" applyAlignment="1">
      <alignment horizontal="justify" vertical="top" wrapText="1"/>
      <protection/>
    </xf>
    <xf numFmtId="2" fontId="22" fillId="34" borderId="10" xfId="90" applyNumberFormat="1" applyFont="1" applyFill="1" applyBorder="1" applyAlignment="1">
      <alignment horizontal="center" wrapText="1"/>
      <protection/>
    </xf>
    <xf numFmtId="2" fontId="89" fillId="0" borderId="10" xfId="90" applyNumberFormat="1" applyFont="1" applyFill="1" applyBorder="1" applyAlignment="1">
      <alignment horizontal="justify" vertical="top" wrapText="1"/>
      <protection/>
    </xf>
    <xf numFmtId="2" fontId="22" fillId="0" borderId="10" xfId="90" applyNumberFormat="1" applyFont="1" applyFill="1" applyBorder="1" applyAlignment="1">
      <alignment horizontal="center" wrapText="1"/>
      <protection/>
    </xf>
    <xf numFmtId="2" fontId="22" fillId="0" borderId="10" xfId="90" applyNumberFormat="1" applyFont="1" applyFill="1" applyBorder="1" applyAlignment="1">
      <alignment horizontal="center" vertical="top" wrapText="1"/>
      <protection/>
    </xf>
    <xf numFmtId="0" fontId="89" fillId="0" borderId="10" xfId="98" applyFont="1" applyFill="1" applyBorder="1" applyAlignment="1">
      <alignment horizontal="center" vertical="top"/>
      <protection/>
    </xf>
    <xf numFmtId="2" fontId="22" fillId="0" borderId="10" xfId="90" applyNumberFormat="1" applyFont="1" applyFill="1" applyBorder="1" applyAlignment="1">
      <alignment horizontal="justify" vertical="top" wrapText="1"/>
      <protection/>
    </xf>
    <xf numFmtId="0" fontId="22" fillId="0" borderId="10" xfId="90" applyFont="1" applyFill="1" applyBorder="1" applyAlignment="1">
      <alignment horizontal="justify" vertical="top" wrapText="1"/>
      <protection/>
    </xf>
    <xf numFmtId="0" fontId="23" fillId="12" borderId="10" xfId="0" applyFont="1" applyFill="1" applyBorder="1" applyAlignment="1">
      <alignment horizontal="center" wrapText="1"/>
    </xf>
    <xf numFmtId="0" fontId="23" fillId="12" borderId="0" xfId="0" applyFont="1" applyFill="1" applyAlignment="1">
      <alignment/>
    </xf>
    <xf numFmtId="0" fontId="23" fillId="0" borderId="10" xfId="90" applyFont="1" applyFill="1" applyBorder="1" applyAlignment="1">
      <alignment horizontal="justify" vertical="top" wrapText="1"/>
      <protection/>
    </xf>
    <xf numFmtId="0" fontId="22" fillId="0" borderId="10" xfId="90" applyFont="1" applyFill="1" applyBorder="1" applyAlignment="1">
      <alignment horizontal="center" wrapText="1"/>
      <protection/>
    </xf>
    <xf numFmtId="0" fontId="89" fillId="0" borderId="10" xfId="90" applyFont="1" applyFill="1" applyBorder="1" applyAlignment="1">
      <alignment horizontal="justify" vertical="top" wrapText="1"/>
      <protection/>
    </xf>
    <xf numFmtId="0" fontId="106" fillId="0" borderId="10" xfId="90" applyFont="1" applyFill="1" applyBorder="1" applyAlignment="1">
      <alignment horizontal="justify" vertical="top" wrapText="1"/>
      <protection/>
    </xf>
    <xf numFmtId="1" fontId="23" fillId="0" borderId="10" xfId="90" applyNumberFormat="1" applyFont="1" applyFill="1" applyBorder="1" applyAlignment="1">
      <alignment horizontal="center" vertical="top" wrapText="1"/>
      <protection/>
    </xf>
    <xf numFmtId="2" fontId="110" fillId="0" borderId="10" xfId="90" applyNumberFormat="1" applyFont="1" applyFill="1" applyBorder="1" applyAlignment="1">
      <alignment horizontal="center" vertical="top" wrapText="1"/>
      <protection/>
    </xf>
    <xf numFmtId="1" fontId="106" fillId="0" borderId="10" xfId="90" applyNumberFormat="1" applyFont="1" applyFill="1" applyBorder="1" applyAlignment="1">
      <alignment horizontal="center" vertical="top" wrapText="1"/>
      <protection/>
    </xf>
    <xf numFmtId="2" fontId="106" fillId="0" borderId="10" xfId="90" applyNumberFormat="1" applyFont="1" applyFill="1" applyBorder="1" applyAlignment="1">
      <alignment horizontal="justify" vertical="top" wrapText="1"/>
      <protection/>
    </xf>
    <xf numFmtId="2" fontId="106" fillId="0" borderId="10" xfId="90" applyNumberFormat="1" applyFont="1" applyFill="1" applyBorder="1" applyAlignment="1">
      <alignment horizontal="center" vertical="top" wrapText="1"/>
      <protection/>
    </xf>
    <xf numFmtId="1" fontId="89" fillId="0" borderId="10" xfId="159" applyNumberFormat="1" applyFont="1" applyBorder="1" applyAlignment="1">
      <alignment horizontal="justify" vertical="top" wrapText="1"/>
      <protection/>
    </xf>
    <xf numFmtId="1" fontId="89" fillId="34" borderId="10" xfId="159" applyNumberFormat="1" applyFont="1" applyFill="1" applyBorder="1" applyAlignment="1">
      <alignment horizontal="justify" vertical="top" wrapText="1"/>
      <protection/>
    </xf>
    <xf numFmtId="2" fontId="110" fillId="0" borderId="10" xfId="90" applyNumberFormat="1" applyFont="1" applyFill="1" applyBorder="1" applyAlignment="1">
      <alignment horizontal="justify" vertical="top" wrapText="1"/>
      <protection/>
    </xf>
    <xf numFmtId="2" fontId="89" fillId="0" borderId="10" xfId="0" applyNumberFormat="1" applyFont="1" applyFill="1" applyBorder="1" applyAlignment="1">
      <alignment horizontal="justify" vertical="top" wrapText="1"/>
    </xf>
    <xf numFmtId="1" fontId="23" fillId="0" borderId="10" xfId="90" applyNumberFormat="1" applyFont="1" applyFill="1" applyBorder="1" applyAlignment="1">
      <alignment horizontal="center" wrapText="1"/>
      <protection/>
    </xf>
    <xf numFmtId="0" fontId="23" fillId="46" borderId="10" xfId="98" applyFont="1" applyFill="1" applyBorder="1" applyAlignment="1">
      <alignment horizontal="center" vertical="top"/>
      <protection/>
    </xf>
    <xf numFmtId="0" fontId="23" fillId="46" borderId="10" xfId="98" applyFont="1" applyFill="1" applyBorder="1" applyAlignment="1">
      <alignment horizontal="justify" vertical="top" wrapText="1"/>
      <protection/>
    </xf>
    <xf numFmtId="0" fontId="23" fillId="46" borderId="10" xfId="98" applyFont="1" applyFill="1" applyBorder="1" applyAlignment="1">
      <alignment horizontal="center"/>
      <protection/>
    </xf>
    <xf numFmtId="0" fontId="23" fillId="0" borderId="10" xfId="98" applyFont="1" applyFill="1" applyBorder="1" applyAlignment="1">
      <alignment horizontal="center" vertical="top"/>
      <protection/>
    </xf>
    <xf numFmtId="0" fontId="23" fillId="0" borderId="10" xfId="98" applyFont="1" applyFill="1" applyBorder="1" applyAlignment="1">
      <alignment horizontal="justify" vertical="top" wrapText="1"/>
      <protection/>
    </xf>
    <xf numFmtId="0" fontId="23" fillId="0" borderId="10" xfId="98" applyFont="1" applyFill="1" applyBorder="1" applyAlignment="1">
      <alignment horizontal="center"/>
      <protection/>
    </xf>
    <xf numFmtId="2" fontId="22" fillId="0" borderId="10" xfId="0" applyNumberFormat="1" applyFont="1" applyFill="1" applyBorder="1" applyAlignment="1">
      <alignment horizontal="justify" vertical="top" wrapText="1"/>
    </xf>
    <xf numFmtId="2" fontId="23" fillId="0" borderId="10" xfId="0" applyNumberFormat="1" applyFont="1" applyFill="1" applyBorder="1" applyAlignment="1">
      <alignment horizontal="justify" vertical="top" wrapText="1"/>
    </xf>
    <xf numFmtId="0" fontId="23" fillId="0" borderId="10" xfId="0" applyFont="1" applyFill="1" applyBorder="1" applyAlignment="1">
      <alignment horizontal="center" vertical="top"/>
    </xf>
    <xf numFmtId="0" fontId="23" fillId="0" borderId="10" xfId="0" applyFont="1" applyFill="1" applyBorder="1" applyAlignment="1">
      <alignment horizontal="center"/>
    </xf>
    <xf numFmtId="1" fontId="23" fillId="0" borderId="10" xfId="0" applyNumberFormat="1" applyFont="1" applyFill="1" applyBorder="1" applyAlignment="1">
      <alignment horizontal="center"/>
    </xf>
    <xf numFmtId="1" fontId="22" fillId="0" borderId="10" xfId="0" applyNumberFormat="1" applyFont="1" applyFill="1" applyBorder="1" applyAlignment="1">
      <alignment horizontal="center"/>
    </xf>
    <xf numFmtId="0" fontId="112" fillId="0" borderId="10" xfId="0" applyFont="1" applyFill="1" applyBorder="1" applyAlignment="1">
      <alignment horizontal="center" vertical="top"/>
    </xf>
    <xf numFmtId="0" fontId="112" fillId="0" borderId="10" xfId="0" applyFont="1" applyFill="1" applyBorder="1" applyAlignment="1">
      <alignment horizontal="center"/>
    </xf>
    <xf numFmtId="1" fontId="112" fillId="0" borderId="10" xfId="0" applyNumberFormat="1" applyFont="1" applyFill="1" applyBorder="1" applyAlignment="1">
      <alignment horizontal="center"/>
    </xf>
    <xf numFmtId="0" fontId="112" fillId="0" borderId="0" xfId="0" applyFont="1" applyFill="1" applyAlignment="1">
      <alignment/>
    </xf>
    <xf numFmtId="3" fontId="22" fillId="0" borderId="10" xfId="0" applyNumberFormat="1" applyFont="1" applyFill="1" applyBorder="1" applyAlignment="1">
      <alignment horizontal="center"/>
    </xf>
    <xf numFmtId="3" fontId="112" fillId="0" borderId="10" xfId="0" applyNumberFormat="1" applyFont="1" applyFill="1" applyBorder="1" applyAlignment="1">
      <alignment horizontal="center"/>
    </xf>
    <xf numFmtId="1" fontId="89" fillId="0" borderId="10" xfId="0" applyNumberFormat="1" applyFont="1" applyFill="1" applyBorder="1" applyAlignment="1">
      <alignment horizontal="center"/>
    </xf>
    <xf numFmtId="3" fontId="89" fillId="0" borderId="10" xfId="0" applyNumberFormat="1" applyFont="1" applyFill="1" applyBorder="1" applyAlignment="1">
      <alignment horizontal="center"/>
    </xf>
    <xf numFmtId="193" fontId="106" fillId="0" borderId="10" xfId="0" applyNumberFormat="1" applyFont="1" applyFill="1" applyBorder="1" applyAlignment="1">
      <alignment horizontal="center" vertical="top"/>
    </xf>
    <xf numFmtId="0" fontId="22" fillId="0" borderId="0" xfId="0" applyFont="1" applyAlignment="1">
      <alignment/>
    </xf>
    <xf numFmtId="193" fontId="106" fillId="0" borderId="10" xfId="159" applyNumberFormat="1" applyFont="1" applyFill="1" applyBorder="1" applyAlignment="1">
      <alignment horizontal="center" vertical="top" wrapText="1"/>
      <protection/>
    </xf>
    <xf numFmtId="193" fontId="89" fillId="0" borderId="10" xfId="159" applyNumberFormat="1" applyFont="1" applyFill="1" applyBorder="1" applyAlignment="1">
      <alignment horizontal="center" vertical="top" wrapText="1"/>
      <protection/>
    </xf>
    <xf numFmtId="0" fontId="89" fillId="0" borderId="10" xfId="91" applyFont="1" applyFill="1" applyBorder="1" applyAlignment="1">
      <alignment horizontal="center" vertical="top" wrapText="1"/>
      <protection/>
    </xf>
    <xf numFmtId="193" fontId="89" fillId="0" borderId="10" xfId="159" applyNumberFormat="1" applyFont="1" applyBorder="1" applyAlignment="1">
      <alignment horizontal="center" vertical="top" wrapText="1"/>
      <protection/>
    </xf>
    <xf numFmtId="0" fontId="89" fillId="0" borderId="10" xfId="0" applyFont="1" applyBorder="1" applyAlignment="1">
      <alignment horizontal="justify" vertical="top" wrapText="1"/>
    </xf>
    <xf numFmtId="0" fontId="89" fillId="0" borderId="10" xfId="91" applyFont="1" applyBorder="1" applyAlignment="1">
      <alignment horizontal="center" vertical="top" wrapText="1"/>
      <protection/>
    </xf>
    <xf numFmtId="0" fontId="106" fillId="0" borderId="10" xfId="0" applyFont="1" applyBorder="1" applyAlignment="1">
      <alignment horizontal="justify" vertical="top" wrapText="1"/>
    </xf>
    <xf numFmtId="0" fontId="106" fillId="0" borderId="10" xfId="0" applyFont="1" applyFill="1" applyBorder="1" applyAlignment="1">
      <alignment horizontal="center"/>
    </xf>
    <xf numFmtId="193" fontId="22" fillId="0" borderId="10" xfId="0" applyNumberFormat="1" applyFont="1" applyFill="1" applyBorder="1" applyAlignment="1">
      <alignment horizontal="center"/>
    </xf>
    <xf numFmtId="2" fontId="23" fillId="0" borderId="10" xfId="0" applyNumberFormat="1" applyFont="1" applyFill="1" applyBorder="1" applyAlignment="1">
      <alignment horizontal="center"/>
    </xf>
    <xf numFmtId="2" fontId="22" fillId="0" borderId="10" xfId="0" applyNumberFormat="1" applyFont="1" applyFill="1" applyBorder="1" applyAlignment="1">
      <alignment horizontal="center"/>
    </xf>
    <xf numFmtId="0" fontId="119" fillId="0" borderId="10" xfId="0" applyFont="1" applyFill="1" applyBorder="1" applyAlignment="1">
      <alignment horizontal="center" vertical="top" wrapText="1"/>
    </xf>
    <xf numFmtId="0" fontId="119" fillId="0" borderId="10" xfId="0" applyFont="1" applyFill="1" applyBorder="1" applyAlignment="1">
      <alignment horizontal="justify" vertical="top" wrapText="1"/>
    </xf>
    <xf numFmtId="1" fontId="106" fillId="0" borderId="10" xfId="0" applyNumberFormat="1" applyFont="1" applyFill="1" applyBorder="1" applyAlignment="1">
      <alignment horizontal="center" vertical="top"/>
    </xf>
    <xf numFmtId="1" fontId="89" fillId="0" borderId="10" xfId="0" applyNumberFormat="1" applyFont="1" applyFill="1" applyBorder="1" applyAlignment="1">
      <alignment horizontal="center" vertical="top"/>
    </xf>
    <xf numFmtId="1" fontId="112" fillId="0" borderId="10" xfId="0" applyNumberFormat="1" applyFont="1" applyFill="1" applyBorder="1" applyAlignment="1">
      <alignment horizontal="center" vertical="top"/>
    </xf>
    <xf numFmtId="0" fontId="112" fillId="0" borderId="10" xfId="0" applyFont="1" applyFill="1" applyBorder="1" applyAlignment="1">
      <alignment horizontal="justify" vertical="top" wrapText="1"/>
    </xf>
    <xf numFmtId="2" fontId="89" fillId="0" borderId="10" xfId="0" applyNumberFormat="1" applyFont="1" applyFill="1" applyBorder="1" applyAlignment="1">
      <alignment horizontal="center" wrapText="1"/>
    </xf>
    <xf numFmtId="2" fontId="22" fillId="0" borderId="10" xfId="0" applyNumberFormat="1" applyFont="1" applyFill="1" applyBorder="1" applyAlignment="1">
      <alignment horizontal="center" wrapText="1"/>
    </xf>
    <xf numFmtId="0" fontId="106" fillId="0" borderId="10" xfId="91" applyFont="1" applyFill="1" applyBorder="1" applyAlignment="1">
      <alignment horizontal="justify" vertical="top" wrapText="1"/>
      <protection/>
    </xf>
    <xf numFmtId="0" fontId="22" fillId="0" borderId="10" xfId="0" applyFont="1" applyFill="1" applyBorder="1" applyAlignment="1" quotePrefix="1">
      <alignment horizontal="center" vertical="top"/>
    </xf>
    <xf numFmtId="0" fontId="89" fillId="0" borderId="10" xfId="91" applyFont="1" applyFill="1" applyBorder="1" applyAlignment="1">
      <alignment horizontal="justify" vertical="top" wrapText="1"/>
      <protection/>
    </xf>
    <xf numFmtId="0" fontId="22" fillId="46" borderId="10" xfId="0" applyFont="1" applyFill="1" applyBorder="1" applyAlignment="1">
      <alignment horizontal="center"/>
    </xf>
    <xf numFmtId="2" fontId="23" fillId="0" borderId="10" xfId="0" applyNumberFormat="1" applyFont="1" applyFill="1" applyBorder="1" applyAlignment="1">
      <alignment horizontal="center" vertical="top"/>
    </xf>
    <xf numFmtId="2" fontId="106" fillId="0" borderId="10" xfId="0" applyNumberFormat="1" applyFont="1" applyFill="1" applyBorder="1" applyAlignment="1">
      <alignment horizontal="center" vertical="top"/>
    </xf>
    <xf numFmtId="1" fontId="22" fillId="0" borderId="10" xfId="0" applyNumberFormat="1" applyFont="1" applyFill="1" applyBorder="1" applyAlignment="1">
      <alignment horizontal="center" vertical="top"/>
    </xf>
    <xf numFmtId="0" fontId="22" fillId="0" borderId="0" xfId="0" applyFont="1" applyFill="1" applyAlignment="1">
      <alignment horizontal="center" vertical="top" wrapText="1"/>
    </xf>
    <xf numFmtId="0" fontId="22" fillId="0" borderId="0" xfId="0" applyFont="1" applyFill="1" applyAlignment="1">
      <alignment horizontal="justify" vertical="top" wrapText="1"/>
    </xf>
    <xf numFmtId="0" fontId="22" fillId="0" borderId="0" xfId="0" applyFont="1" applyFill="1" applyAlignment="1">
      <alignment horizontal="center" wrapText="1"/>
    </xf>
    <xf numFmtId="0" fontId="23" fillId="34" borderId="10" xfId="160" applyFont="1" applyFill="1" applyBorder="1" applyAlignment="1">
      <alignment vertical="top" wrapText="1"/>
      <protection/>
    </xf>
    <xf numFmtId="0" fontId="23" fillId="34" borderId="10" xfId="160" applyFont="1" applyFill="1" applyBorder="1" applyAlignment="1">
      <alignment horizontal="justify" vertical="top" wrapText="1"/>
      <protection/>
    </xf>
    <xf numFmtId="0" fontId="57" fillId="34" borderId="10" xfId="160" applyFont="1" applyFill="1" applyBorder="1" applyAlignment="1">
      <alignment horizontal="center" wrapText="1"/>
      <protection/>
    </xf>
    <xf numFmtId="193" fontId="106" fillId="0" borderId="10" xfId="90" applyNumberFormat="1" applyFont="1" applyFill="1" applyBorder="1" applyAlignment="1">
      <alignment horizontal="center" vertical="top" wrapText="1"/>
      <protection/>
    </xf>
    <xf numFmtId="0" fontId="106" fillId="0" borderId="10" xfId="169" applyFont="1" applyFill="1" applyBorder="1" applyAlignment="1">
      <alignment horizontal="left" vertical="top" wrapText="1"/>
      <protection/>
    </xf>
    <xf numFmtId="193" fontId="23" fillId="0" borderId="10" xfId="0" applyNumberFormat="1" applyFont="1" applyFill="1" applyBorder="1" applyAlignment="1">
      <alignment horizontal="center" vertical="top"/>
    </xf>
    <xf numFmtId="193" fontId="22" fillId="0" borderId="10" xfId="0" applyNumberFormat="1" applyFont="1" applyFill="1" applyBorder="1" applyAlignment="1">
      <alignment horizontal="center" vertical="top"/>
    </xf>
    <xf numFmtId="193" fontId="22" fillId="0" borderId="10" xfId="0" applyNumberFormat="1" applyFont="1" applyFill="1" applyBorder="1" applyAlignment="1" quotePrefix="1">
      <alignment horizontal="center" vertical="top"/>
    </xf>
    <xf numFmtId="2" fontId="106" fillId="0" borderId="10" xfId="0" applyNumberFormat="1" applyFont="1" applyFill="1" applyBorder="1" applyAlignment="1">
      <alignment horizontal="justify" vertical="top" wrapText="1"/>
    </xf>
    <xf numFmtId="2" fontId="23" fillId="0" borderId="10" xfId="0" applyNumberFormat="1" applyFont="1" applyFill="1" applyBorder="1" applyAlignment="1">
      <alignment horizontal="center" wrapText="1"/>
    </xf>
    <xf numFmtId="0" fontId="13" fillId="35" borderId="10" xfId="91" applyFont="1" applyFill="1" applyBorder="1" applyAlignment="1">
      <alignment horizontal="center" vertical="center" textRotation="90" wrapText="1"/>
      <protection/>
    </xf>
    <xf numFmtId="0" fontId="13" fillId="36" borderId="10" xfId="91" applyFont="1" applyFill="1" applyBorder="1" applyAlignment="1">
      <alignment horizontal="center" vertical="center" textRotation="90" wrapText="1"/>
      <protection/>
    </xf>
    <xf numFmtId="0" fontId="9" fillId="0" borderId="0" xfId="91" applyFont="1" applyAlignment="1">
      <alignment textRotation="90"/>
      <protection/>
    </xf>
    <xf numFmtId="0" fontId="4" fillId="0" borderId="0" xfId="0" applyFont="1" applyAlignment="1">
      <alignment vertical="center"/>
    </xf>
    <xf numFmtId="0" fontId="111" fillId="12" borderId="10" xfId="0" applyFont="1" applyFill="1" applyBorder="1" applyAlignment="1">
      <alignment horizontal="center" wrapText="1"/>
    </xf>
    <xf numFmtId="0" fontId="113" fillId="0" borderId="10" xfId="0" applyFont="1" applyFill="1" applyBorder="1" applyAlignment="1">
      <alignment horizontal="center" wrapText="1"/>
    </xf>
    <xf numFmtId="2" fontId="89" fillId="0" borderId="10" xfId="159" applyNumberFormat="1" applyFont="1" applyFill="1" applyBorder="1" applyAlignment="1">
      <alignment horizontal="center" wrapText="1"/>
      <protection/>
    </xf>
    <xf numFmtId="0" fontId="89" fillId="0" borderId="10" xfId="169" applyFont="1" applyFill="1" applyBorder="1" applyAlignment="1">
      <alignment horizontal="center" wrapText="1"/>
      <protection/>
    </xf>
    <xf numFmtId="0" fontId="89" fillId="0" borderId="10" xfId="160" applyFont="1" applyFill="1" applyBorder="1" applyAlignment="1">
      <alignment horizontal="center" wrapText="1"/>
      <protection/>
    </xf>
    <xf numFmtId="2" fontId="23" fillId="0" borderId="10" xfId="90" applyNumberFormat="1" applyFont="1" applyFill="1" applyBorder="1" applyAlignment="1">
      <alignment horizontal="center" wrapText="1"/>
      <protection/>
    </xf>
    <xf numFmtId="1" fontId="22" fillId="0" borderId="10" xfId="0" applyNumberFormat="1" applyFont="1" applyFill="1" applyBorder="1" applyAlignment="1">
      <alignment horizontal="center" wrapText="1"/>
    </xf>
    <xf numFmtId="0" fontId="89" fillId="0" borderId="10" xfId="91" applyFont="1" applyFill="1" applyBorder="1" applyAlignment="1">
      <alignment horizontal="center" wrapText="1"/>
      <protection/>
    </xf>
    <xf numFmtId="3" fontId="89" fillId="0" borderId="10" xfId="47" applyNumberFormat="1" applyFont="1" applyFill="1" applyBorder="1" applyAlignment="1">
      <alignment horizontal="center"/>
    </xf>
    <xf numFmtId="0" fontId="89" fillId="0" borderId="10" xfId="0" applyFont="1" applyBorder="1" applyAlignment="1">
      <alignment horizontal="center" wrapText="1"/>
    </xf>
    <xf numFmtId="0" fontId="89" fillId="0" borderId="10" xfId="91" applyFont="1" applyBorder="1" applyAlignment="1">
      <alignment horizontal="center" wrapText="1"/>
      <protection/>
    </xf>
    <xf numFmtId="0" fontId="24" fillId="16" borderId="0" xfId="0" applyFont="1" applyFill="1" applyAlignment="1">
      <alignment vertical="center"/>
    </xf>
    <xf numFmtId="0" fontId="24" fillId="0" borderId="0" xfId="0" applyFont="1" applyFill="1" applyAlignment="1">
      <alignment/>
    </xf>
    <xf numFmtId="0" fontId="4" fillId="0" borderId="0" xfId="0" applyFont="1" applyFill="1" applyAlignment="1">
      <alignment/>
    </xf>
    <xf numFmtId="0" fontId="120" fillId="0" borderId="0" xfId="0" applyFont="1" applyAlignment="1">
      <alignment vertical="top"/>
    </xf>
    <xf numFmtId="0" fontId="23" fillId="9" borderId="10" xfId="0" applyFont="1" applyFill="1" applyBorder="1" applyAlignment="1">
      <alignment horizontal="center" vertical="center" wrapText="1"/>
    </xf>
    <xf numFmtId="0" fontId="23" fillId="9" borderId="10" xfId="0" applyFont="1" applyFill="1" applyBorder="1" applyAlignment="1">
      <alignment horizontal="justify" vertical="center" wrapText="1"/>
    </xf>
    <xf numFmtId="0" fontId="22" fillId="9" borderId="0" xfId="0" applyFont="1" applyFill="1" applyAlignment="1">
      <alignment vertical="center"/>
    </xf>
    <xf numFmtId="0" fontId="23" fillId="16" borderId="10" xfId="0" applyFont="1" applyFill="1" applyBorder="1" applyAlignment="1">
      <alignment horizontal="justify" vertical="center"/>
    </xf>
    <xf numFmtId="0" fontId="22" fillId="0" borderId="10" xfId="139" applyFont="1" applyFill="1" applyBorder="1" applyAlignment="1">
      <alignment horizontal="center"/>
      <protection/>
    </xf>
    <xf numFmtId="0" fontId="22" fillId="0" borderId="10" xfId="0" applyFont="1" applyBorder="1" applyAlignment="1">
      <alignment horizontal="justify" vertical="top" wrapText="1"/>
    </xf>
    <xf numFmtId="0" fontId="23" fillId="0" borderId="10" xfId="0" applyFont="1" applyBorder="1" applyAlignment="1">
      <alignment horizontal="justify" vertical="top" wrapText="1"/>
    </xf>
    <xf numFmtId="0" fontId="22" fillId="0" borderId="10" xfId="139" applyFont="1" applyFill="1" applyBorder="1" applyAlignment="1">
      <alignment horizontal="center" vertical="top"/>
      <protection/>
    </xf>
    <xf numFmtId="0" fontId="22" fillId="0" borderId="10" xfId="139" applyFont="1" applyFill="1" applyBorder="1" applyAlignment="1">
      <alignment horizontal="justify" vertical="center" wrapText="1"/>
      <protection/>
    </xf>
    <xf numFmtId="0" fontId="23" fillId="0" borderId="10" xfId="139" applyFont="1" applyFill="1" applyBorder="1" applyAlignment="1">
      <alignment horizontal="justify" vertical="center"/>
      <protection/>
    </xf>
    <xf numFmtId="0" fontId="22" fillId="0" borderId="10" xfId="139" applyFont="1" applyFill="1" applyBorder="1" applyAlignment="1">
      <alignment horizontal="justify" vertical="top" wrapText="1"/>
      <protection/>
    </xf>
    <xf numFmtId="0" fontId="59" fillId="0" borderId="10" xfId="0" applyFont="1" applyBorder="1" applyAlignment="1">
      <alignment horizontal="center" vertical="top"/>
    </xf>
    <xf numFmtId="0" fontId="59" fillId="0" borderId="10" xfId="0" applyFont="1" applyBorder="1" applyAlignment="1">
      <alignment horizontal="justify" vertical="top" wrapText="1"/>
    </xf>
    <xf numFmtId="0" fontId="59" fillId="0" borderId="10" xfId="0" applyFont="1" applyBorder="1" applyAlignment="1">
      <alignment horizontal="center"/>
    </xf>
    <xf numFmtId="1" fontId="59" fillId="0" borderId="10" xfId="0" applyNumberFormat="1" applyFont="1" applyBorder="1" applyAlignment="1">
      <alignment horizontal="center"/>
    </xf>
    <xf numFmtId="0" fontId="60" fillId="0" borderId="10" xfId="139" applyFont="1" applyBorder="1" applyAlignment="1">
      <alignment horizontal="center" vertical="top"/>
      <protection/>
    </xf>
    <xf numFmtId="0" fontId="59" fillId="0" borderId="10" xfId="139" applyFont="1" applyBorder="1" applyAlignment="1">
      <alignment horizontal="center"/>
      <protection/>
    </xf>
    <xf numFmtId="0" fontId="106" fillId="48" borderId="10" xfId="0" applyFont="1" applyFill="1" applyBorder="1" applyAlignment="1">
      <alignment vertical="top" wrapText="1"/>
    </xf>
    <xf numFmtId="0" fontId="89" fillId="0" borderId="10" xfId="0" applyFont="1" applyBorder="1" applyAlignment="1">
      <alignment horizontal="center" vertical="top"/>
    </xf>
    <xf numFmtId="0" fontId="89" fillId="0" borderId="10" xfId="0" applyFont="1" applyBorder="1" applyAlignment="1">
      <alignment vertical="center" wrapText="1"/>
    </xf>
    <xf numFmtId="0" fontId="89" fillId="0" borderId="10" xfId="0" applyFont="1" applyBorder="1" applyAlignment="1">
      <alignment vertical="top" wrapText="1"/>
    </xf>
    <xf numFmtId="0" fontId="89" fillId="0" borderId="10" xfId="0" applyFont="1" applyFill="1" applyBorder="1" applyAlignment="1">
      <alignment horizontal="justify" vertical="center" wrapText="1"/>
    </xf>
    <xf numFmtId="0" fontId="116" fillId="0" borderId="10" xfId="0" applyFont="1" applyFill="1" applyBorder="1" applyAlignment="1">
      <alignment horizontal="justify" vertical="center" wrapText="1"/>
    </xf>
    <xf numFmtId="0" fontId="89" fillId="0" borderId="10" xfId="0" applyFont="1" applyFill="1" applyBorder="1" applyAlignment="1">
      <alignment horizontal="justify" vertical="center"/>
    </xf>
    <xf numFmtId="0" fontId="22" fillId="0" borderId="10" xfId="0" applyNumberFormat="1" applyFont="1" applyFill="1" applyBorder="1" applyAlignment="1">
      <alignment horizontal="center" vertical="top"/>
    </xf>
    <xf numFmtId="0" fontId="23" fillId="34" borderId="10" xfId="0" applyFont="1" applyFill="1" applyBorder="1" applyAlignment="1">
      <alignment horizontal="justify" vertical="center"/>
    </xf>
    <xf numFmtId="2" fontId="22" fillId="0" borderId="10" xfId="139" applyNumberFormat="1" applyFont="1" applyFill="1" applyBorder="1" applyAlignment="1">
      <alignment horizontal="center" vertical="top"/>
      <protection/>
    </xf>
    <xf numFmtId="193" fontId="23" fillId="0" borderId="10" xfId="139" applyNumberFormat="1" applyFont="1" applyFill="1" applyBorder="1" applyAlignment="1">
      <alignment horizontal="center" vertical="top"/>
      <protection/>
    </xf>
    <xf numFmtId="193" fontId="106" fillId="48" borderId="10" xfId="0" applyNumberFormat="1" applyFont="1" applyFill="1" applyBorder="1" applyAlignment="1">
      <alignment horizontal="center" vertical="top"/>
    </xf>
    <xf numFmtId="0" fontId="106" fillId="48" borderId="10" xfId="0" applyFont="1" applyFill="1" applyBorder="1" applyAlignment="1">
      <alignment vertical="center" wrapText="1"/>
    </xf>
    <xf numFmtId="0" fontId="24" fillId="0" borderId="0" xfId="0" applyFont="1" applyFill="1" applyAlignment="1">
      <alignment vertical="center"/>
    </xf>
    <xf numFmtId="0" fontId="120" fillId="0" borderId="0" xfId="0" applyFont="1" applyAlignment="1">
      <alignment vertical="center"/>
    </xf>
    <xf numFmtId="193" fontId="106" fillId="48" borderId="10" xfId="0" applyNumberFormat="1" applyFont="1" applyFill="1" applyBorder="1" applyAlignment="1">
      <alignment horizontal="center" vertical="center"/>
    </xf>
    <xf numFmtId="193" fontId="23" fillId="16" borderId="10" xfId="0" applyNumberFormat="1" applyFont="1" applyFill="1" applyBorder="1" applyAlignment="1">
      <alignment horizontal="center" vertical="center"/>
    </xf>
    <xf numFmtId="0" fontId="23" fillId="46" borderId="10" xfId="0" applyNumberFormat="1" applyFont="1" applyFill="1" applyBorder="1" applyAlignment="1">
      <alignment horizontal="center" vertical="center"/>
    </xf>
    <xf numFmtId="0" fontId="23" fillId="46" borderId="10" xfId="0" applyFont="1" applyFill="1" applyBorder="1" applyAlignment="1">
      <alignment horizontal="justify" vertical="center" wrapText="1"/>
    </xf>
    <xf numFmtId="0" fontId="22" fillId="16" borderId="10" xfId="0" applyFont="1" applyFill="1" applyBorder="1" applyAlignment="1">
      <alignment horizontal="center"/>
    </xf>
    <xf numFmtId="0" fontId="22" fillId="34" borderId="10" xfId="0" applyFont="1" applyFill="1" applyBorder="1" applyAlignment="1">
      <alignment horizontal="center"/>
    </xf>
    <xf numFmtId="0" fontId="22" fillId="0" borderId="0" xfId="0" applyFont="1" applyFill="1" applyBorder="1" applyAlignment="1">
      <alignment/>
    </xf>
    <xf numFmtId="2" fontId="22" fillId="0" borderId="0" xfId="90" applyNumberFormat="1" applyFont="1" applyFill="1" applyBorder="1" applyAlignment="1">
      <alignment horizontal="justify" vertical="top" wrapText="1"/>
      <protection/>
    </xf>
    <xf numFmtId="2" fontId="22" fillId="0" borderId="0" xfId="90" applyNumberFormat="1" applyFont="1" applyFill="1" applyBorder="1" applyAlignment="1">
      <alignment horizontal="center" wrapText="1"/>
      <protection/>
    </xf>
    <xf numFmtId="1" fontId="22" fillId="0" borderId="0" xfId="90" applyNumberFormat="1" applyFont="1" applyFill="1" applyBorder="1" applyAlignment="1">
      <alignment horizontal="center" wrapText="1"/>
      <protection/>
    </xf>
    <xf numFmtId="1" fontId="89" fillId="0" borderId="0" xfId="90" applyNumberFormat="1" applyFont="1" applyFill="1" applyBorder="1" applyAlignment="1">
      <alignment horizontal="right" wrapText="1"/>
      <protection/>
    </xf>
    <xf numFmtId="2" fontId="89" fillId="0" borderId="0" xfId="90" applyNumberFormat="1" applyFont="1" applyFill="1" applyBorder="1" applyAlignment="1">
      <alignment horizontal="right" wrapText="1"/>
      <protection/>
    </xf>
    <xf numFmtId="1" fontId="89" fillId="34" borderId="0" xfId="159" applyNumberFormat="1" applyFont="1" applyFill="1" applyBorder="1" applyAlignment="1">
      <alignment horizontal="justify" vertical="top" wrapText="1"/>
      <protection/>
    </xf>
    <xf numFmtId="1" fontId="22" fillId="34" borderId="10" xfId="90" applyNumberFormat="1" applyFont="1" applyFill="1" applyBorder="1" applyAlignment="1">
      <alignment horizontal="center" wrapText="1"/>
      <protection/>
    </xf>
    <xf numFmtId="0" fontId="89" fillId="0" borderId="10" xfId="159" applyFont="1" applyFill="1" applyBorder="1" applyAlignment="1" quotePrefix="1">
      <alignment horizontal="left" vertical="top" wrapText="1"/>
      <protection/>
    </xf>
    <xf numFmtId="0" fontId="106" fillId="0" borderId="10" xfId="169" applyFont="1" applyFill="1" applyBorder="1" applyAlignment="1">
      <alignment vertical="top" wrapText="1"/>
      <protection/>
    </xf>
    <xf numFmtId="0" fontId="89" fillId="0" borderId="10" xfId="159" applyFont="1" applyFill="1" applyBorder="1" applyAlignment="1" quotePrefix="1">
      <alignment vertical="top" wrapText="1"/>
      <protection/>
    </xf>
    <xf numFmtId="0" fontId="4" fillId="0" borderId="0" xfId="0" applyFont="1" applyAlignment="1">
      <alignment/>
    </xf>
    <xf numFmtId="0" fontId="4" fillId="0" borderId="0" xfId="0" applyFont="1" applyAlignment="1">
      <alignment vertical="top" wrapText="1"/>
    </xf>
    <xf numFmtId="0" fontId="24" fillId="33" borderId="0" xfId="0" applyFont="1" applyFill="1" applyAlignment="1">
      <alignment horizontal="justify" vertical="top" wrapText="1"/>
    </xf>
    <xf numFmtId="0" fontId="61" fillId="33" borderId="0" xfId="0" applyFont="1" applyFill="1" applyAlignment="1">
      <alignment horizontal="center" vertical="top"/>
    </xf>
    <xf numFmtId="0" fontId="121" fillId="33" borderId="0" xfId="0" applyFont="1" applyFill="1" applyAlignment="1">
      <alignment horizontal="justify" vertical="top" wrapText="1"/>
    </xf>
    <xf numFmtId="192" fontId="24" fillId="0" borderId="0" xfId="0" applyNumberFormat="1" applyFont="1" applyAlignment="1">
      <alignment/>
    </xf>
    <xf numFmtId="1" fontId="107" fillId="0" borderId="10" xfId="90" applyNumberFormat="1" applyFont="1" applyFill="1" applyBorder="1" applyAlignment="1">
      <alignment horizontal="center" wrapText="1"/>
      <protection/>
    </xf>
    <xf numFmtId="0" fontId="24" fillId="34" borderId="10" xfId="0" applyFont="1" applyFill="1" applyBorder="1" applyAlignment="1">
      <alignment horizontal="center" vertical="top"/>
    </xf>
    <xf numFmtId="0" fontId="122" fillId="9" borderId="10" xfId="0" applyFont="1" applyFill="1" applyBorder="1" applyAlignment="1">
      <alignment horizontal="center" vertical="top" wrapText="1"/>
    </xf>
    <xf numFmtId="0" fontId="121" fillId="9" borderId="10" xfId="0" applyFont="1" applyFill="1" applyBorder="1" applyAlignment="1">
      <alignment horizontal="center" wrapText="1"/>
    </xf>
    <xf numFmtId="192" fontId="121" fillId="9" borderId="10" xfId="44" applyNumberFormat="1" applyFont="1" applyFill="1" applyBorder="1" applyAlignment="1">
      <alignment horizontal="center" wrapText="1"/>
    </xf>
    <xf numFmtId="192" fontId="121" fillId="12" borderId="0" xfId="44" applyNumberFormat="1" applyFont="1" applyFill="1" applyAlignment="1">
      <alignment/>
    </xf>
    <xf numFmtId="0" fontId="121" fillId="12" borderId="0" xfId="0" applyFont="1" applyFill="1" applyAlignment="1">
      <alignment/>
    </xf>
    <xf numFmtId="0" fontId="122" fillId="34" borderId="10" xfId="0" applyFont="1" applyFill="1" applyBorder="1" applyAlignment="1">
      <alignment horizontal="center" vertical="top" wrapText="1"/>
    </xf>
    <xf numFmtId="0" fontId="121" fillId="34" borderId="10" xfId="0" applyFont="1" applyFill="1" applyBorder="1" applyAlignment="1">
      <alignment horizontal="center" wrapText="1"/>
    </xf>
    <xf numFmtId="192" fontId="121" fillId="34" borderId="10" xfId="44" applyNumberFormat="1" applyFont="1" applyFill="1" applyBorder="1" applyAlignment="1">
      <alignment horizontal="center" wrapText="1"/>
    </xf>
    <xf numFmtId="192" fontId="121" fillId="34" borderId="0" xfId="44" applyNumberFormat="1" applyFont="1" applyFill="1" applyAlignment="1">
      <alignment/>
    </xf>
    <xf numFmtId="0" fontId="121" fillId="34" borderId="0" xfId="0" applyFont="1" applyFill="1" applyAlignment="1">
      <alignment/>
    </xf>
    <xf numFmtId="0" fontId="122" fillId="0" borderId="10" xfId="0" applyFont="1" applyFill="1" applyBorder="1" applyAlignment="1">
      <alignment horizontal="center" vertical="top"/>
    </xf>
    <xf numFmtId="0" fontId="121" fillId="0" borderId="10" xfId="0" applyFont="1" applyFill="1" applyBorder="1" applyAlignment="1">
      <alignment horizontal="center"/>
    </xf>
    <xf numFmtId="192" fontId="121" fillId="0" borderId="10" xfId="44" applyNumberFormat="1" applyFont="1" applyFill="1" applyBorder="1" applyAlignment="1">
      <alignment horizontal="center"/>
    </xf>
    <xf numFmtId="192" fontId="121" fillId="0" borderId="0" xfId="44" applyNumberFormat="1" applyFont="1" applyFill="1" applyAlignment="1">
      <alignment/>
    </xf>
    <xf numFmtId="0" fontId="121" fillId="0" borderId="0" xfId="0" applyFont="1" applyFill="1" applyAlignment="1">
      <alignment/>
    </xf>
    <xf numFmtId="0" fontId="121" fillId="0" borderId="10" xfId="0" applyFont="1" applyFill="1" applyBorder="1" applyAlignment="1">
      <alignment horizontal="center" vertical="top"/>
    </xf>
    <xf numFmtId="0" fontId="122" fillId="34" borderId="10" xfId="0" applyFont="1" applyFill="1" applyBorder="1" applyAlignment="1">
      <alignment horizontal="center" vertical="top"/>
    </xf>
    <xf numFmtId="0" fontId="121" fillId="34" borderId="10" xfId="0" applyFont="1" applyFill="1" applyBorder="1" applyAlignment="1">
      <alignment horizontal="center"/>
    </xf>
    <xf numFmtId="1" fontId="121" fillId="34" borderId="10" xfId="0" applyNumberFormat="1" applyFont="1" applyFill="1" applyBorder="1" applyAlignment="1">
      <alignment horizontal="center"/>
    </xf>
    <xf numFmtId="193" fontId="121" fillId="34" borderId="10" xfId="0" applyNumberFormat="1" applyFont="1" applyFill="1" applyBorder="1" applyAlignment="1">
      <alignment horizontal="center" vertical="top" wrapText="1"/>
    </xf>
    <xf numFmtId="0" fontId="121" fillId="0" borderId="10" xfId="106" applyFont="1" applyFill="1" applyBorder="1" applyAlignment="1">
      <alignment horizontal="center"/>
      <protection/>
    </xf>
    <xf numFmtId="1" fontId="121" fillId="34" borderId="10" xfId="0" applyNumberFormat="1" applyFont="1" applyFill="1" applyBorder="1" applyAlignment="1">
      <alignment horizontal="center" wrapText="1"/>
    </xf>
    <xf numFmtId="0" fontId="121" fillId="0" borderId="10" xfId="95" applyFont="1" applyFill="1" applyBorder="1" applyAlignment="1">
      <alignment horizontal="center" vertical="top" wrapText="1"/>
      <protection/>
    </xf>
    <xf numFmtId="0" fontId="121" fillId="0" borderId="10" xfId="113" applyFont="1" applyFill="1" applyBorder="1" applyAlignment="1">
      <alignment horizontal="center"/>
      <protection/>
    </xf>
    <xf numFmtId="0" fontId="121" fillId="0" borderId="10" xfId="95" applyFont="1" applyFill="1" applyBorder="1" applyAlignment="1">
      <alignment horizontal="center" wrapText="1"/>
      <protection/>
    </xf>
    <xf numFmtId="192" fontId="121" fillId="0" borderId="10" xfId="44" applyNumberFormat="1" applyFont="1" applyFill="1" applyBorder="1" applyAlignment="1">
      <alignment horizontal="center" wrapText="1"/>
    </xf>
    <xf numFmtId="0" fontId="122" fillId="0" borderId="10" xfId="0" applyFont="1" applyFill="1" applyBorder="1" applyAlignment="1">
      <alignment horizontal="center" vertical="top" wrapText="1"/>
    </xf>
    <xf numFmtId="0" fontId="121" fillId="0" borderId="10" xfId="0" applyFont="1" applyFill="1" applyBorder="1" applyAlignment="1">
      <alignment horizontal="center" wrapText="1"/>
    </xf>
    <xf numFmtId="2" fontId="121" fillId="34" borderId="10" xfId="0" applyNumberFormat="1" applyFont="1" applyFill="1" applyBorder="1" applyAlignment="1">
      <alignment horizontal="center" wrapText="1"/>
    </xf>
    <xf numFmtId="0" fontId="121" fillId="34" borderId="10" xfId="0" applyFont="1" applyFill="1" applyBorder="1" applyAlignment="1">
      <alignment horizontal="center" vertical="top"/>
    </xf>
    <xf numFmtId="1" fontId="122" fillId="0" borderId="10" xfId="154" applyNumberFormat="1" applyFont="1" applyFill="1" applyBorder="1" applyAlignment="1">
      <alignment horizontal="center" vertical="top" wrapText="1"/>
      <protection/>
    </xf>
    <xf numFmtId="2" fontId="122" fillId="34" borderId="10" xfId="0" applyNumberFormat="1" applyFont="1" applyFill="1" applyBorder="1" applyAlignment="1">
      <alignment horizontal="center" wrapText="1"/>
    </xf>
    <xf numFmtId="193" fontId="121" fillId="0" borderId="10" xfId="0" applyNumberFormat="1" applyFont="1" applyFill="1" applyBorder="1" applyAlignment="1">
      <alignment horizontal="center" vertical="top" wrapText="1"/>
    </xf>
    <xf numFmtId="2" fontId="121" fillId="0" borderId="10" xfId="0" applyNumberFormat="1" applyFont="1" applyFill="1" applyBorder="1" applyAlignment="1">
      <alignment horizontal="center" wrapText="1"/>
    </xf>
    <xf numFmtId="1" fontId="121" fillId="0" borderId="10" xfId="0" applyNumberFormat="1" applyFont="1" applyFill="1" applyBorder="1" applyAlignment="1">
      <alignment horizontal="center" wrapText="1"/>
    </xf>
    <xf numFmtId="192" fontId="121" fillId="0" borderId="0" xfId="44" applyNumberFormat="1" applyFont="1" applyFill="1" applyBorder="1" applyAlignment="1">
      <alignment horizontal="justify" vertical="justify" wrapText="1"/>
    </xf>
    <xf numFmtId="0" fontId="121" fillId="0" borderId="0" xfId="0" applyFont="1" applyFill="1" applyBorder="1" applyAlignment="1">
      <alignment horizontal="justify" vertical="justify" wrapText="1"/>
    </xf>
    <xf numFmtId="0" fontId="122" fillId="46" borderId="10" xfId="160" applyFont="1" applyFill="1" applyBorder="1" applyAlignment="1">
      <alignment vertical="top" wrapText="1"/>
      <protection/>
    </xf>
    <xf numFmtId="0" fontId="123" fillId="46" borderId="10" xfId="160" applyFont="1" applyFill="1" applyBorder="1" applyAlignment="1">
      <alignment horizontal="center" wrapText="1"/>
      <protection/>
    </xf>
    <xf numFmtId="192" fontId="124" fillId="46" borderId="10" xfId="44" applyNumberFormat="1" applyFont="1" applyFill="1" applyBorder="1" applyAlignment="1">
      <alignment horizontal="center" wrapText="1"/>
    </xf>
    <xf numFmtId="192" fontId="121" fillId="46" borderId="0" xfId="44" applyNumberFormat="1" applyFont="1" applyFill="1" applyBorder="1" applyAlignment="1">
      <alignment horizontal="center" vertical="justify" wrapText="1"/>
    </xf>
    <xf numFmtId="0" fontId="121" fillId="46" borderId="0" xfId="0" applyFont="1" applyFill="1" applyBorder="1" applyAlignment="1">
      <alignment horizontal="justify" vertical="justify" wrapText="1"/>
    </xf>
    <xf numFmtId="0" fontId="121" fillId="9" borderId="0" xfId="0" applyFont="1" applyFill="1" applyAlignment="1">
      <alignment/>
    </xf>
    <xf numFmtId="0" fontId="122" fillId="12" borderId="10" xfId="0" applyFont="1" applyFill="1" applyBorder="1" applyAlignment="1">
      <alignment horizontal="center" vertical="top" wrapText="1"/>
    </xf>
    <xf numFmtId="0" fontId="121" fillId="12" borderId="10" xfId="0" applyFont="1" applyFill="1" applyBorder="1" applyAlignment="1">
      <alignment horizontal="center" wrapText="1"/>
    </xf>
    <xf numFmtId="0" fontId="4" fillId="0" borderId="10" xfId="160" applyFont="1" applyFill="1" applyBorder="1" applyAlignment="1">
      <alignment horizontal="center" vertical="top" wrapText="1"/>
      <protection/>
    </xf>
    <xf numFmtId="0" fontId="4" fillId="0" borderId="10" xfId="160" applyFont="1" applyFill="1" applyBorder="1" applyAlignment="1">
      <alignment horizontal="center" wrapText="1"/>
      <protection/>
    </xf>
    <xf numFmtId="171" fontId="4" fillId="0" borderId="10" xfId="44" applyFont="1" applyFill="1" applyBorder="1" applyAlignment="1">
      <alignment horizontal="center" wrapText="1"/>
    </xf>
    <xf numFmtId="0" fontId="24" fillId="0" borderId="0" xfId="0" applyFont="1" applyFill="1" applyBorder="1" applyAlignment="1">
      <alignment/>
    </xf>
    <xf numFmtId="0" fontId="4" fillId="34" borderId="10" xfId="0" applyFont="1" applyFill="1" applyBorder="1" applyAlignment="1">
      <alignment horizontal="center" vertical="top"/>
    </xf>
    <xf numFmtId="0" fontId="4" fillId="34" borderId="10" xfId="0" applyFont="1" applyFill="1" applyBorder="1" applyAlignment="1">
      <alignment horizontal="center"/>
    </xf>
    <xf numFmtId="0" fontId="24" fillId="34" borderId="0" xfId="0" applyFont="1" applyFill="1" applyBorder="1" applyAlignment="1">
      <alignment/>
    </xf>
    <xf numFmtId="0" fontId="121" fillId="34" borderId="10" xfId="0" applyFont="1" applyFill="1" applyBorder="1" applyAlignment="1">
      <alignment horizontal="center" vertical="top"/>
    </xf>
    <xf numFmtId="2" fontId="122" fillId="34" borderId="10" xfId="0" applyNumberFormat="1" applyFont="1" applyFill="1" applyBorder="1" applyAlignment="1">
      <alignment horizontal="center"/>
    </xf>
    <xf numFmtId="0" fontId="125" fillId="34" borderId="10" xfId="0" applyFont="1" applyFill="1" applyBorder="1" applyAlignment="1">
      <alignment horizontal="center"/>
    </xf>
    <xf numFmtId="0" fontId="126" fillId="34" borderId="0" xfId="0" applyFont="1" applyFill="1" applyBorder="1" applyAlignment="1">
      <alignment/>
    </xf>
    <xf numFmtId="193" fontId="121" fillId="34" borderId="10" xfId="0" applyNumberFormat="1" applyFont="1" applyFill="1" applyBorder="1" applyAlignment="1">
      <alignment horizontal="center" vertical="top" wrapText="1"/>
    </xf>
    <xf numFmtId="2" fontId="121" fillId="34" borderId="10" xfId="0" applyNumberFormat="1" applyFont="1" applyFill="1" applyBorder="1" applyAlignment="1">
      <alignment horizontal="center" wrapText="1"/>
    </xf>
    <xf numFmtId="1" fontId="121" fillId="34" borderId="10" xfId="0" applyNumberFormat="1" applyFont="1" applyFill="1" applyBorder="1" applyAlignment="1">
      <alignment horizontal="center" wrapText="1"/>
    </xf>
    <xf numFmtId="0" fontId="126" fillId="34" borderId="0" xfId="0" applyFont="1" applyFill="1" applyBorder="1" applyAlignment="1">
      <alignment horizontal="justify" vertical="justify" wrapText="1"/>
    </xf>
    <xf numFmtId="193" fontId="126" fillId="34" borderId="10" xfId="0" applyNumberFormat="1" applyFont="1" applyFill="1" applyBorder="1" applyAlignment="1">
      <alignment horizontal="center" vertical="top" wrapText="1"/>
    </xf>
    <xf numFmtId="2" fontId="126" fillId="34" borderId="10" xfId="0" applyNumberFormat="1" applyFont="1" applyFill="1" applyBorder="1" applyAlignment="1">
      <alignment horizontal="center" wrapText="1"/>
    </xf>
    <xf numFmtId="1" fontId="126" fillId="34" borderId="10" xfId="0" applyNumberFormat="1" applyFont="1" applyFill="1" applyBorder="1" applyAlignment="1">
      <alignment horizontal="center" wrapText="1"/>
    </xf>
    <xf numFmtId="193" fontId="122" fillId="34" borderId="10" xfId="0" applyNumberFormat="1" applyFont="1" applyFill="1" applyBorder="1" applyAlignment="1">
      <alignment horizontal="center" vertical="top" wrapText="1"/>
    </xf>
    <xf numFmtId="0" fontId="122" fillId="34" borderId="10" xfId="0" applyFont="1" applyFill="1" applyBorder="1" applyAlignment="1">
      <alignment horizontal="center" vertical="top"/>
    </xf>
    <xf numFmtId="0" fontId="121" fillId="34" borderId="10" xfId="0" applyFont="1" applyFill="1" applyBorder="1" applyAlignment="1">
      <alignment horizontal="center"/>
    </xf>
    <xf numFmtId="1" fontId="24" fillId="34" borderId="10" xfId="0" applyNumberFormat="1" applyFont="1" applyFill="1" applyBorder="1" applyAlignment="1">
      <alignment horizontal="center"/>
    </xf>
    <xf numFmtId="1" fontId="24" fillId="34" borderId="10" xfId="0" applyNumberFormat="1" applyFont="1" applyFill="1" applyBorder="1" applyAlignment="1">
      <alignment horizontal="center" wrapText="1"/>
    </xf>
    <xf numFmtId="193" fontId="24" fillId="34" borderId="10" xfId="0" applyNumberFormat="1" applyFont="1" applyFill="1" applyBorder="1" applyAlignment="1">
      <alignment horizontal="center" vertical="top" wrapText="1"/>
    </xf>
    <xf numFmtId="2" fontId="24" fillId="34" borderId="10" xfId="0" applyNumberFormat="1" applyFont="1" applyFill="1" applyBorder="1" applyAlignment="1">
      <alignment horizontal="center" wrapText="1"/>
    </xf>
    <xf numFmtId="0" fontId="121" fillId="0" borderId="10" xfId="0" applyFont="1" applyFill="1" applyBorder="1" applyAlignment="1">
      <alignment horizontal="center" vertical="top" wrapText="1"/>
    </xf>
    <xf numFmtId="0" fontId="24" fillId="0" borderId="10" xfId="0" applyFont="1" applyFill="1" applyBorder="1" applyAlignment="1">
      <alignment horizontal="center" wrapText="1"/>
    </xf>
    <xf numFmtId="0" fontId="24" fillId="0" borderId="10" xfId="0" applyFont="1" applyFill="1" applyBorder="1" applyAlignment="1">
      <alignment horizontal="center" vertical="top" wrapText="1"/>
    </xf>
    <xf numFmtId="0" fontId="24" fillId="0" borderId="0" xfId="0" applyFont="1" applyFill="1" applyAlignment="1">
      <alignment/>
    </xf>
    <xf numFmtId="0" fontId="24" fillId="0" borderId="10" xfId="0" applyFont="1" applyFill="1" applyBorder="1" applyAlignment="1">
      <alignment horizontal="justify" vertical="top" wrapText="1"/>
    </xf>
    <xf numFmtId="0" fontId="24" fillId="34" borderId="10" xfId="0" applyFont="1" applyFill="1" applyBorder="1" applyAlignment="1">
      <alignment horizontal="center"/>
    </xf>
    <xf numFmtId="2" fontId="4" fillId="34" borderId="10" xfId="0" applyNumberFormat="1" applyFont="1" applyFill="1" applyBorder="1" applyAlignment="1">
      <alignment horizontal="center" wrapText="1"/>
    </xf>
    <xf numFmtId="1" fontId="4" fillId="34" borderId="10" xfId="0" applyNumberFormat="1" applyFont="1" applyFill="1" applyBorder="1" applyAlignment="1">
      <alignment horizontal="center" wrapText="1"/>
    </xf>
    <xf numFmtId="0" fontId="4" fillId="34" borderId="0" xfId="0" applyFont="1" applyFill="1" applyBorder="1" applyAlignment="1">
      <alignment horizontal="justify" vertical="justify" wrapText="1"/>
    </xf>
    <xf numFmtId="0" fontId="24" fillId="34" borderId="0" xfId="0" applyFont="1" applyFill="1" applyBorder="1" applyAlignment="1">
      <alignment horizontal="justify" vertical="justify" wrapText="1"/>
    </xf>
    <xf numFmtId="193" fontId="4" fillId="34" borderId="10" xfId="0" applyNumberFormat="1" applyFont="1" applyFill="1" applyBorder="1" applyAlignment="1">
      <alignment horizontal="center" vertical="top" wrapText="1"/>
    </xf>
    <xf numFmtId="1" fontId="4" fillId="34" borderId="10" xfId="0" applyNumberFormat="1" applyFont="1" applyFill="1" applyBorder="1" applyAlignment="1">
      <alignment horizontal="center" vertical="top" wrapText="1"/>
    </xf>
    <xf numFmtId="1" fontId="24" fillId="34" borderId="0" xfId="0" applyNumberFormat="1" applyFont="1" applyFill="1" applyBorder="1" applyAlignment="1">
      <alignment horizontal="justify" vertical="justify" wrapText="1"/>
    </xf>
    <xf numFmtId="1" fontId="122" fillId="34" borderId="10" xfId="0" applyNumberFormat="1" applyFont="1" applyFill="1" applyBorder="1" applyAlignment="1">
      <alignment horizontal="center" vertical="top" wrapText="1"/>
    </xf>
    <xf numFmtId="0" fontId="122" fillId="0" borderId="10" xfId="98" applyFont="1" applyFill="1" applyBorder="1" applyAlignment="1">
      <alignment horizontal="center" vertical="top"/>
      <protection/>
    </xf>
    <xf numFmtId="0" fontId="121" fillId="0" borderId="10" xfId="98" applyFont="1" applyFill="1" applyBorder="1" applyAlignment="1">
      <alignment horizontal="center"/>
      <protection/>
    </xf>
    <xf numFmtId="0" fontId="127" fillId="0" borderId="10" xfId="98" applyFont="1" applyFill="1" applyBorder="1" applyAlignment="1">
      <alignment horizontal="center"/>
      <protection/>
    </xf>
    <xf numFmtId="0" fontId="121" fillId="0" borderId="10" xfId="98" applyFont="1" applyFill="1" applyBorder="1" applyAlignment="1">
      <alignment horizontal="center" vertical="top"/>
      <protection/>
    </xf>
    <xf numFmtId="0" fontId="122" fillId="0" borderId="10" xfId="98" applyFont="1" applyFill="1" applyBorder="1" applyAlignment="1">
      <alignment horizontal="center"/>
      <protection/>
    </xf>
    <xf numFmtId="0" fontId="128" fillId="0" borderId="10" xfId="98" applyFont="1" applyFill="1" applyBorder="1" applyAlignment="1">
      <alignment horizontal="center"/>
      <protection/>
    </xf>
    <xf numFmtId="193" fontId="4" fillId="0" borderId="10" xfId="0" applyNumberFormat="1" applyFont="1" applyFill="1" applyBorder="1" applyAlignment="1">
      <alignment horizontal="center" vertical="top" wrapText="1"/>
    </xf>
    <xf numFmtId="2" fontId="4" fillId="0" borderId="10" xfId="0" applyNumberFormat="1" applyFont="1" applyFill="1" applyBorder="1" applyAlignment="1">
      <alignment horizontal="center" wrapText="1"/>
    </xf>
    <xf numFmtId="1" fontId="4" fillId="0" borderId="10" xfId="0" applyNumberFormat="1" applyFont="1" applyFill="1" applyBorder="1" applyAlignment="1">
      <alignment horizontal="center" wrapText="1"/>
    </xf>
    <xf numFmtId="0" fontId="24" fillId="0" borderId="0" xfId="0" applyFont="1" applyFill="1" applyBorder="1" applyAlignment="1">
      <alignment horizontal="justify" vertical="justify" wrapText="1"/>
    </xf>
    <xf numFmtId="0" fontId="122" fillId="0" borderId="10" xfId="160" applyFont="1" applyFill="1" applyBorder="1" applyAlignment="1">
      <alignment vertical="top" wrapText="1"/>
      <protection/>
    </xf>
    <xf numFmtId="0" fontId="123" fillId="0" borderId="10" xfId="160" applyFont="1" applyFill="1" applyBorder="1" applyAlignment="1">
      <alignment horizontal="center" wrapText="1"/>
      <protection/>
    </xf>
    <xf numFmtId="192" fontId="124" fillId="0" borderId="10" xfId="44" applyNumberFormat="1" applyFont="1" applyFill="1" applyBorder="1" applyAlignment="1">
      <alignment horizontal="center" wrapText="1"/>
    </xf>
    <xf numFmtId="0" fontId="25" fillId="0" borderId="0" xfId="0" applyFont="1" applyBorder="1" applyAlignment="1">
      <alignment/>
    </xf>
    <xf numFmtId="0" fontId="122" fillId="0" borderId="10" xfId="154" applyFont="1" applyBorder="1" applyAlignment="1">
      <alignment horizontal="center" vertical="top" wrapText="1"/>
      <protection/>
    </xf>
    <xf numFmtId="0" fontId="121" fillId="0" borderId="10" xfId="154" applyFont="1" applyBorder="1" applyAlignment="1">
      <alignment horizontal="center" wrapText="1"/>
      <protection/>
    </xf>
    <xf numFmtId="1" fontId="24" fillId="0" borderId="10" xfId="90" applyNumberFormat="1" applyFont="1" applyFill="1" applyBorder="1" applyAlignment="1">
      <alignment horizontal="center" wrapText="1"/>
      <protection/>
    </xf>
    <xf numFmtId="2" fontId="4" fillId="0" borderId="10" xfId="90" applyNumberFormat="1" applyFont="1" applyFill="1" applyBorder="1" applyAlignment="1">
      <alignment horizontal="center" vertical="top" wrapText="1"/>
      <protection/>
    </xf>
    <xf numFmtId="2" fontId="24" fillId="0" borderId="10" xfId="90" applyNumberFormat="1" applyFont="1" applyFill="1" applyBorder="1" applyAlignment="1">
      <alignment horizontal="center" wrapText="1"/>
      <protection/>
    </xf>
    <xf numFmtId="2" fontId="121" fillId="0" borderId="10" xfId="90" applyNumberFormat="1" applyFont="1" applyFill="1" applyBorder="1" applyAlignment="1">
      <alignment horizontal="center" wrapText="1"/>
      <protection/>
    </xf>
    <xf numFmtId="0" fontId="4" fillId="0" borderId="10" xfId="0" applyFont="1" applyFill="1" applyBorder="1" applyAlignment="1">
      <alignment horizontal="center" vertical="top" wrapText="1"/>
    </xf>
    <xf numFmtId="0" fontId="4" fillId="0" borderId="10" xfId="0" applyFont="1" applyFill="1" applyBorder="1" applyAlignment="1">
      <alignment horizontal="justify" vertical="top" wrapText="1"/>
    </xf>
    <xf numFmtId="0" fontId="121" fillId="0" borderId="10" xfId="0" applyFont="1" applyBorder="1" applyAlignment="1">
      <alignment horizontal="center"/>
    </xf>
    <xf numFmtId="2" fontId="4" fillId="0" borderId="10" xfId="0" applyNumberFormat="1" applyFont="1" applyFill="1" applyBorder="1" applyAlignment="1">
      <alignment horizontal="center" wrapText="1"/>
    </xf>
    <xf numFmtId="0" fontId="4" fillId="0" borderId="10" xfId="0" applyFont="1" applyFill="1" applyBorder="1" applyAlignment="1">
      <alignment horizontal="center"/>
    </xf>
    <xf numFmtId="0" fontId="4" fillId="0" borderId="0" xfId="0" applyFont="1" applyFill="1" applyAlignment="1">
      <alignment/>
    </xf>
    <xf numFmtId="0" fontId="24" fillId="0" borderId="10" xfId="0" applyFont="1" applyFill="1" applyBorder="1" applyAlignment="1">
      <alignment horizontal="center"/>
    </xf>
    <xf numFmtId="0" fontId="4" fillId="0" borderId="0" xfId="0" applyFont="1" applyFill="1" applyBorder="1" applyAlignment="1">
      <alignment horizontal="justify" vertical="top" wrapText="1"/>
    </xf>
    <xf numFmtId="0" fontId="0" fillId="0" borderId="10" xfId="143" applyFont="1" applyFill="1" applyBorder="1" applyAlignment="1">
      <alignment horizontal="center"/>
      <protection/>
    </xf>
    <xf numFmtId="0" fontId="22" fillId="0" borderId="0" xfId="0" applyFont="1" applyFill="1" applyAlignment="1">
      <alignment/>
    </xf>
    <xf numFmtId="1" fontId="24" fillId="0" borderId="10" xfId="0" applyNumberFormat="1" applyFont="1" applyFill="1" applyBorder="1" applyAlignment="1">
      <alignment horizontal="center" wrapText="1"/>
    </xf>
    <xf numFmtId="1" fontId="121" fillId="0" borderId="10" xfId="0" applyNumberFormat="1" applyFont="1" applyFill="1" applyBorder="1" applyAlignment="1">
      <alignment horizontal="center"/>
    </xf>
    <xf numFmtId="0" fontId="121" fillId="0" borderId="10" xfId="0" applyFont="1" applyFill="1" applyBorder="1" applyAlignment="1">
      <alignment horizontal="center"/>
    </xf>
    <xf numFmtId="0" fontId="25" fillId="33" borderId="10" xfId="0" applyFont="1" applyFill="1" applyBorder="1" applyAlignment="1">
      <alignment horizontal="center" vertical="top"/>
    </xf>
    <xf numFmtId="0" fontId="25" fillId="33" borderId="10" xfId="0" applyFont="1" applyFill="1" applyBorder="1" applyAlignment="1">
      <alignment horizontal="center"/>
    </xf>
    <xf numFmtId="0" fontId="122" fillId="16" borderId="10" xfId="0" applyFont="1" applyFill="1" applyBorder="1" applyAlignment="1">
      <alignment horizontal="center" vertical="center"/>
    </xf>
    <xf numFmtId="0" fontId="121" fillId="16" borderId="10" xfId="0" applyFont="1" applyFill="1" applyBorder="1" applyAlignment="1">
      <alignment horizontal="center"/>
    </xf>
    <xf numFmtId="0" fontId="121" fillId="16" borderId="0" xfId="0" applyFont="1" applyFill="1" applyAlignment="1">
      <alignment vertical="center"/>
    </xf>
    <xf numFmtId="0" fontId="120" fillId="16" borderId="0" xfId="0" applyFont="1" applyFill="1" applyAlignment="1">
      <alignment vertical="center"/>
    </xf>
    <xf numFmtId="0" fontId="122" fillId="0" borderId="10" xfId="139" applyFont="1" applyFill="1" applyBorder="1" applyAlignment="1">
      <alignment horizontal="center" vertical="top"/>
      <protection/>
    </xf>
    <xf numFmtId="0" fontId="121" fillId="0" borderId="10" xfId="139" applyFont="1" applyFill="1" applyBorder="1" applyAlignment="1">
      <alignment horizontal="center"/>
      <protection/>
    </xf>
    <xf numFmtId="192" fontId="121" fillId="0" borderId="10" xfId="44" applyNumberFormat="1" applyFont="1" applyFill="1" applyBorder="1" applyAlignment="1">
      <alignment horizontal="center"/>
    </xf>
    <xf numFmtId="0" fontId="121" fillId="0" borderId="0" xfId="0" applyFont="1" applyFill="1" applyAlignment="1">
      <alignment/>
    </xf>
    <xf numFmtId="0" fontId="120" fillId="0" borderId="0" xfId="0" applyFont="1" applyFill="1" applyAlignment="1">
      <alignment/>
    </xf>
    <xf numFmtId="0" fontId="4" fillId="0" borderId="10" xfId="0" applyFont="1" applyBorder="1" applyAlignment="1">
      <alignment horizontal="center"/>
    </xf>
    <xf numFmtId="0" fontId="121" fillId="46" borderId="0" xfId="0" applyFont="1" applyFill="1" applyAlignment="1">
      <alignment/>
    </xf>
    <xf numFmtId="0" fontId="120" fillId="46" borderId="0" xfId="0" applyFont="1" applyFill="1" applyAlignment="1">
      <alignment/>
    </xf>
    <xf numFmtId="0" fontId="121" fillId="10" borderId="0" xfId="0" applyFont="1" applyFill="1" applyAlignment="1">
      <alignment/>
    </xf>
    <xf numFmtId="0" fontId="120" fillId="10" borderId="0" xfId="0" applyFont="1" applyFill="1" applyAlignment="1">
      <alignment/>
    </xf>
    <xf numFmtId="0" fontId="24" fillId="0" borderId="10" xfId="0" applyFont="1" applyBorder="1" applyAlignment="1">
      <alignment/>
    </xf>
    <xf numFmtId="0" fontId="121" fillId="0" borderId="10" xfId="139" applyFont="1" applyFill="1" applyBorder="1" applyAlignment="1">
      <alignment horizontal="center" wrapText="1"/>
      <protection/>
    </xf>
    <xf numFmtId="1" fontId="121" fillId="0" borderId="10" xfId="139" applyNumberFormat="1" applyFont="1" applyFill="1" applyBorder="1" applyAlignment="1">
      <alignment horizontal="center"/>
      <protection/>
    </xf>
    <xf numFmtId="0" fontId="24" fillId="0" borderId="10" xfId="0" applyFont="1" applyBorder="1" applyAlignment="1">
      <alignment horizontal="center" vertical="top" wrapText="1"/>
    </xf>
    <xf numFmtId="0" fontId="4" fillId="0" borderId="10" xfId="0" applyFont="1" applyBorder="1" applyAlignment="1">
      <alignment horizontal="center" vertical="top"/>
    </xf>
    <xf numFmtId="0" fontId="122" fillId="0" borderId="10" xfId="139" applyFont="1" applyFill="1" applyBorder="1" applyAlignment="1">
      <alignment horizontal="center"/>
      <protection/>
    </xf>
    <xf numFmtId="193" fontId="24" fillId="0" borderId="10" xfId="0" applyNumberFormat="1" applyFont="1" applyBorder="1" applyAlignment="1">
      <alignment horizontal="center" vertical="top" wrapText="1"/>
    </xf>
    <xf numFmtId="193" fontId="24" fillId="0" borderId="10" xfId="0" applyNumberFormat="1" applyFont="1" applyBorder="1" applyAlignment="1">
      <alignment horizontal="center" vertical="top"/>
    </xf>
    <xf numFmtId="192" fontId="121" fillId="0" borderId="10" xfId="44" applyNumberFormat="1" applyFont="1" applyFill="1" applyBorder="1" applyAlignment="1">
      <alignment horizontal="center" wrapText="1"/>
    </xf>
    <xf numFmtId="0" fontId="121" fillId="16" borderId="0" xfId="0" applyFont="1" applyFill="1" applyAlignment="1">
      <alignment/>
    </xf>
    <xf numFmtId="0" fontId="120" fillId="16" borderId="0" xfId="0" applyFont="1" applyFill="1" applyAlignment="1">
      <alignment/>
    </xf>
    <xf numFmtId="0" fontId="24" fillId="0" borderId="10" xfId="0" applyFont="1" applyBorder="1" applyAlignment="1">
      <alignment horizontal="center" vertical="justify" wrapText="1"/>
    </xf>
    <xf numFmtId="0" fontId="24" fillId="0" borderId="10" xfId="0" applyFont="1" applyBorder="1" applyAlignment="1">
      <alignment horizontal="center"/>
    </xf>
    <xf numFmtId="0" fontId="24" fillId="0" borderId="10" xfId="0" applyFont="1" applyBorder="1" applyAlignment="1">
      <alignment horizontal="center" vertical="top"/>
    </xf>
    <xf numFmtId="0" fontId="122" fillId="0" borderId="0" xfId="0" applyFont="1" applyFill="1" applyAlignment="1">
      <alignment/>
    </xf>
    <xf numFmtId="0" fontId="129" fillId="0" borderId="0" xfId="0" applyFont="1" applyFill="1" applyAlignment="1">
      <alignment/>
    </xf>
    <xf numFmtId="0" fontId="121" fillId="0" borderId="10" xfId="0" applyFont="1" applyBorder="1" applyAlignment="1">
      <alignment horizontal="center" vertical="top"/>
    </xf>
    <xf numFmtId="2" fontId="24" fillId="0" borderId="10" xfId="90" applyNumberFormat="1" applyFont="1" applyFill="1" applyBorder="1" applyAlignment="1">
      <alignment horizontal="center" vertical="top" wrapText="1"/>
      <protection/>
    </xf>
    <xf numFmtId="0" fontId="89" fillId="0" borderId="10" xfId="159" applyFont="1" applyFill="1" applyBorder="1" applyAlignment="1" quotePrefix="1">
      <alignment vertical="center" wrapText="1"/>
      <protection/>
    </xf>
    <xf numFmtId="193" fontId="89" fillId="0" borderId="10" xfId="169" applyNumberFormat="1" applyFont="1" applyFill="1" applyBorder="1" applyAlignment="1">
      <alignment horizontal="center" wrapText="1"/>
      <protection/>
    </xf>
    <xf numFmtId="0" fontId="89" fillId="0" borderId="10" xfId="159" applyFont="1" applyFill="1" applyBorder="1" applyAlignment="1" quotePrefix="1">
      <alignment wrapText="1"/>
      <protection/>
    </xf>
    <xf numFmtId="0" fontId="130" fillId="0" borderId="10" xfId="0" applyFont="1" applyFill="1" applyBorder="1" applyAlignment="1">
      <alignment horizontal="center"/>
    </xf>
    <xf numFmtId="1" fontId="131" fillId="0" borderId="10" xfId="0" applyNumberFormat="1" applyFont="1" applyFill="1" applyBorder="1" applyAlignment="1">
      <alignment horizontal="center" vertical="top"/>
    </xf>
    <xf numFmtId="0" fontId="131" fillId="0" borderId="10" xfId="0" applyFont="1" applyFill="1" applyBorder="1" applyAlignment="1">
      <alignment horizontal="center"/>
    </xf>
    <xf numFmtId="1" fontId="122" fillId="0" borderId="10" xfId="0" applyNumberFormat="1" applyFont="1" applyFill="1" applyBorder="1" applyAlignment="1">
      <alignment horizontal="center" vertical="top"/>
    </xf>
    <xf numFmtId="0" fontId="122" fillId="0" borderId="10" xfId="0" applyFont="1" applyFill="1" applyBorder="1" applyAlignment="1">
      <alignment horizontal="center"/>
    </xf>
    <xf numFmtId="1" fontId="121" fillId="0" borderId="10" xfId="0" applyNumberFormat="1" applyFont="1" applyFill="1" applyBorder="1" applyAlignment="1">
      <alignment horizontal="center" vertical="top"/>
    </xf>
    <xf numFmtId="0" fontId="121" fillId="0" borderId="10" xfId="0" applyNumberFormat="1" applyFont="1" applyFill="1" applyBorder="1" applyAlignment="1">
      <alignment horizontal="center" vertical="top"/>
    </xf>
    <xf numFmtId="0" fontId="122" fillId="49" borderId="10" xfId="0" applyNumberFormat="1" applyFont="1" applyFill="1" applyBorder="1" applyAlignment="1">
      <alignment horizontal="center" vertical="top"/>
    </xf>
    <xf numFmtId="0" fontId="122" fillId="0" borderId="10" xfId="0" applyNumberFormat="1" applyFont="1" applyFill="1" applyBorder="1" applyAlignment="1">
      <alignment horizontal="center" vertical="top"/>
    </xf>
    <xf numFmtId="192" fontId="121" fillId="34" borderId="10" xfId="44" applyNumberFormat="1" applyFont="1" applyFill="1" applyBorder="1" applyAlignment="1">
      <alignment horizontal="center"/>
    </xf>
    <xf numFmtId="0" fontId="122" fillId="0" borderId="10" xfId="0" applyFont="1" applyBorder="1" applyAlignment="1">
      <alignment horizontal="center" vertical="top"/>
    </xf>
    <xf numFmtId="0" fontId="122" fillId="34" borderId="10" xfId="0" applyFont="1" applyFill="1" applyBorder="1" applyAlignment="1">
      <alignment horizontal="center"/>
    </xf>
    <xf numFmtId="192" fontId="122" fillId="34" borderId="10" xfId="44" applyNumberFormat="1" applyFont="1" applyFill="1" applyBorder="1" applyAlignment="1">
      <alignment horizontal="center"/>
    </xf>
    <xf numFmtId="0" fontId="121" fillId="0" borderId="10" xfId="0" applyFont="1" applyFill="1" applyBorder="1" applyAlignment="1">
      <alignment horizontal="center" vertical="top"/>
    </xf>
    <xf numFmtId="0" fontId="122" fillId="49" borderId="10" xfId="0" applyFont="1" applyFill="1" applyBorder="1" applyAlignment="1">
      <alignment horizontal="center" vertical="top"/>
    </xf>
    <xf numFmtId="0" fontId="121" fillId="0" borderId="0" xfId="0" applyFont="1" applyAlignment="1">
      <alignment/>
    </xf>
    <xf numFmtId="0" fontId="120" fillId="0" borderId="0" xfId="0" applyFont="1" applyAlignment="1">
      <alignment/>
    </xf>
    <xf numFmtId="193" fontId="23" fillId="0" borderId="10" xfId="90" applyNumberFormat="1" applyFont="1" applyFill="1" applyBorder="1" applyAlignment="1">
      <alignment horizontal="center" vertical="top" wrapText="1"/>
      <protection/>
    </xf>
    <xf numFmtId="193" fontId="89" fillId="34" borderId="10" xfId="159" applyNumberFormat="1" applyFont="1" applyFill="1" applyBorder="1" applyAlignment="1">
      <alignment horizontal="center" vertical="center" wrapText="1"/>
      <protection/>
    </xf>
    <xf numFmtId="0" fontId="89" fillId="34" borderId="10" xfId="0" applyFont="1" applyFill="1" applyBorder="1" applyAlignment="1">
      <alignment horizontal="justify" vertical="center" wrapText="1"/>
    </xf>
    <xf numFmtId="1" fontId="106" fillId="0" borderId="10" xfId="0" applyNumberFormat="1" applyFont="1" applyFill="1" applyBorder="1" applyAlignment="1">
      <alignment horizontal="center" vertical="top" wrapText="1"/>
    </xf>
    <xf numFmtId="1" fontId="89" fillId="0" borderId="10" xfId="90" applyNumberFormat="1" applyFont="1" applyFill="1" applyBorder="1" applyAlignment="1">
      <alignment horizontal="center" wrapText="1"/>
      <protection/>
    </xf>
    <xf numFmtId="192" fontId="121" fillId="34" borderId="10" xfId="44" applyNumberFormat="1" applyFont="1" applyFill="1" applyBorder="1" applyAlignment="1">
      <alignment horizontal="center" wrapText="1"/>
    </xf>
    <xf numFmtId="192" fontId="121" fillId="0" borderId="10" xfId="58" applyNumberFormat="1" applyFont="1" applyFill="1" applyBorder="1" applyAlignment="1">
      <alignment horizontal="center"/>
    </xf>
    <xf numFmtId="193" fontId="122" fillId="49" borderId="10" xfId="0" applyNumberFormat="1" applyFont="1" applyFill="1" applyBorder="1" applyAlignment="1">
      <alignment horizontal="center" vertical="top"/>
    </xf>
    <xf numFmtId="0" fontId="122" fillId="46" borderId="10" xfId="160" applyFont="1" applyFill="1" applyBorder="1" applyAlignment="1">
      <alignment vertical="center" wrapText="1"/>
      <protection/>
    </xf>
    <xf numFmtId="0" fontId="121" fillId="0" borderId="0" xfId="0" applyFont="1" applyFill="1" applyAlignment="1">
      <alignment vertical="center"/>
    </xf>
    <xf numFmtId="0" fontId="22" fillId="0" borderId="10" xfId="0" applyFont="1" applyFill="1" applyBorder="1" applyAlignment="1">
      <alignment horizontal="center" vertical="top" wrapText="1"/>
    </xf>
    <xf numFmtId="0" fontId="22" fillId="0" borderId="10" xfId="0" applyFont="1" applyFill="1" applyBorder="1" applyAlignment="1">
      <alignment horizontal="center" wrapText="1"/>
    </xf>
    <xf numFmtId="0" fontId="4" fillId="0" borderId="10" xfId="154" applyFont="1" applyBorder="1" applyAlignment="1">
      <alignment horizontal="center" vertical="top" wrapText="1"/>
      <protection/>
    </xf>
    <xf numFmtId="0" fontId="24" fillId="0" borderId="10" xfId="154" applyFont="1" applyBorder="1" applyAlignment="1">
      <alignment horizontal="center" wrapText="1"/>
      <protection/>
    </xf>
    <xf numFmtId="171" fontId="24" fillId="0" borderId="0" xfId="0" applyNumberFormat="1" applyFont="1" applyAlignment="1">
      <alignment/>
    </xf>
    <xf numFmtId="0" fontId="4" fillId="12" borderId="10" xfId="0" applyFont="1" applyFill="1" applyBorder="1" applyAlignment="1">
      <alignment horizontal="center" vertical="top" wrapText="1"/>
    </xf>
    <xf numFmtId="0" fontId="24" fillId="12" borderId="10" xfId="0" applyFont="1" applyFill="1" applyBorder="1" applyAlignment="1">
      <alignment horizontal="center" wrapText="1"/>
    </xf>
    <xf numFmtId="0" fontId="24" fillId="12" borderId="0" xfId="0" applyFont="1" applyFill="1" applyAlignment="1">
      <alignment/>
    </xf>
    <xf numFmtId="0" fontId="126" fillId="0" borderId="10" xfId="0" applyFont="1" applyFill="1" applyBorder="1" applyAlignment="1">
      <alignment horizontal="center" wrapText="1"/>
    </xf>
    <xf numFmtId="0" fontId="125" fillId="0" borderId="10" xfId="0" applyFont="1" applyFill="1" applyBorder="1" applyAlignment="1">
      <alignment horizontal="center" vertical="top" wrapText="1"/>
    </xf>
    <xf numFmtId="0" fontId="131" fillId="0" borderId="10" xfId="0" applyFont="1" applyFill="1" applyBorder="1" applyAlignment="1">
      <alignment horizontal="center" vertical="top" wrapText="1"/>
    </xf>
    <xf numFmtId="0" fontId="4" fillId="9" borderId="10" xfId="0" applyFont="1" applyFill="1" applyBorder="1" applyAlignment="1">
      <alignment horizontal="center" vertical="top" wrapText="1"/>
    </xf>
    <xf numFmtId="2" fontId="24" fillId="9" borderId="10" xfId="90" applyNumberFormat="1" applyFont="1" applyFill="1" applyBorder="1" applyAlignment="1">
      <alignment horizontal="center" wrapText="1"/>
      <protection/>
    </xf>
    <xf numFmtId="0" fontId="24" fillId="9" borderId="0" xfId="0" applyFont="1" applyFill="1" applyAlignment="1">
      <alignment/>
    </xf>
    <xf numFmtId="2" fontId="24" fillId="12" borderId="10" xfId="90" applyNumberFormat="1" applyFont="1" applyFill="1" applyBorder="1" applyAlignment="1">
      <alignment horizontal="center" wrapText="1"/>
      <protection/>
    </xf>
    <xf numFmtId="0" fontId="24" fillId="34" borderId="0" xfId="0" applyFont="1" applyFill="1" applyAlignment="1">
      <alignment/>
    </xf>
    <xf numFmtId="0" fontId="4" fillId="0" borderId="10" xfId="0" applyFont="1" applyFill="1" applyBorder="1" applyAlignment="1">
      <alignment horizontal="center" wrapText="1"/>
    </xf>
    <xf numFmtId="0" fontId="132" fillId="0" borderId="10" xfId="0" applyFont="1" applyFill="1" applyBorder="1" applyAlignment="1">
      <alignment horizontal="center" vertical="top" wrapText="1"/>
    </xf>
    <xf numFmtId="0" fontId="24" fillId="0" borderId="10" xfId="90" applyFont="1" applyFill="1" applyBorder="1" applyAlignment="1">
      <alignment horizontal="center" wrapText="1"/>
      <protection/>
    </xf>
    <xf numFmtId="1" fontId="4" fillId="0" borderId="10" xfId="90" applyNumberFormat="1" applyFont="1" applyFill="1" applyBorder="1" applyAlignment="1">
      <alignment horizontal="center" vertical="top" wrapText="1"/>
      <protection/>
    </xf>
    <xf numFmtId="0" fontId="24" fillId="0" borderId="10" xfId="0" applyFont="1" applyFill="1" applyBorder="1" applyAlignment="1">
      <alignment horizontal="center" vertical="top"/>
    </xf>
    <xf numFmtId="0" fontId="24" fillId="0" borderId="10" xfId="0" applyFont="1" applyFill="1" applyBorder="1" applyAlignment="1">
      <alignment/>
    </xf>
    <xf numFmtId="1" fontId="4" fillId="0" borderId="10" xfId="90" applyNumberFormat="1" applyFont="1" applyFill="1" applyBorder="1" applyAlignment="1">
      <alignment horizontal="center" wrapText="1"/>
      <protection/>
    </xf>
    <xf numFmtId="2" fontId="121" fillId="34" borderId="10" xfId="90" applyNumberFormat="1" applyFont="1" applyFill="1" applyBorder="1" applyAlignment="1">
      <alignment horizontal="center" wrapText="1"/>
      <protection/>
    </xf>
    <xf numFmtId="0" fontId="121" fillId="0" borderId="10" xfId="0" applyFont="1" applyFill="1" applyBorder="1" applyAlignment="1">
      <alignment/>
    </xf>
    <xf numFmtId="193" fontId="4" fillId="0" borderId="10" xfId="90" applyNumberFormat="1" applyFont="1" applyFill="1" applyBorder="1" applyAlignment="1">
      <alignment horizontal="center" vertical="top" wrapText="1"/>
      <protection/>
    </xf>
    <xf numFmtId="0" fontId="24" fillId="0" borderId="0" xfId="0" applyFont="1" applyFill="1" applyBorder="1" applyAlignment="1">
      <alignment horizontal="justify" vertical="top" wrapText="1"/>
    </xf>
    <xf numFmtId="0" fontId="121" fillId="0" borderId="10" xfId="139" applyFont="1" applyBorder="1" applyAlignment="1">
      <alignment horizontal="center" vertical="top"/>
      <protection/>
    </xf>
    <xf numFmtId="0" fontId="133" fillId="0" borderId="10" xfId="0" applyFont="1" applyBorder="1" applyAlignment="1">
      <alignment horizontal="center"/>
    </xf>
    <xf numFmtId="193" fontId="134" fillId="0" borderId="10" xfId="0" applyNumberFormat="1" applyFont="1" applyBorder="1" applyAlignment="1">
      <alignment horizontal="center" vertical="top"/>
    </xf>
    <xf numFmtId="2" fontId="134" fillId="0" borderId="10" xfId="0" applyNumberFormat="1" applyFont="1" applyBorder="1" applyAlignment="1">
      <alignment horizontal="center"/>
    </xf>
    <xf numFmtId="0" fontId="134" fillId="0" borderId="10" xfId="0" applyFont="1" applyBorder="1" applyAlignment="1">
      <alignment horizontal="center"/>
    </xf>
    <xf numFmtId="0" fontId="112" fillId="0" borderId="10" xfId="0" applyFont="1" applyBorder="1" applyAlignment="1">
      <alignment horizontal="left" vertical="top" wrapText="1"/>
    </xf>
    <xf numFmtId="0" fontId="106" fillId="0" borderId="10" xfId="0" applyFont="1" applyFill="1" applyBorder="1" applyAlignment="1">
      <alignment horizontal="center" vertical="top" wrapText="1"/>
    </xf>
    <xf numFmtId="1" fontId="22" fillId="0" borderId="10" xfId="90" applyNumberFormat="1" applyFont="1" applyFill="1" applyBorder="1" applyAlignment="1">
      <alignment horizontal="center" wrapText="1"/>
      <protection/>
    </xf>
    <xf numFmtId="2" fontId="22" fillId="0" borderId="10" xfId="90" applyNumberFormat="1" applyFont="1" applyFill="1" applyBorder="1" applyAlignment="1">
      <alignment horizontal="center" wrapText="1"/>
      <protection/>
    </xf>
    <xf numFmtId="0" fontId="89" fillId="0" borderId="10" xfId="0" applyFont="1" applyFill="1" applyBorder="1" applyAlignment="1">
      <alignment horizontal="center" vertical="top" wrapText="1"/>
    </xf>
    <xf numFmtId="2" fontId="89" fillId="0" borderId="10" xfId="90" applyNumberFormat="1" applyFont="1" applyFill="1" applyBorder="1" applyAlignment="1">
      <alignment horizontal="center" wrapText="1"/>
      <protection/>
    </xf>
    <xf numFmtId="0" fontId="89" fillId="0" borderId="10" xfId="90" applyFont="1" applyFill="1" applyBorder="1" applyAlignment="1">
      <alignment horizontal="center" wrapText="1"/>
      <protection/>
    </xf>
    <xf numFmtId="2" fontId="89" fillId="0" borderId="10" xfId="90" applyNumberFormat="1" applyFont="1" applyFill="1" applyBorder="1" applyAlignment="1">
      <alignment horizontal="center" wrapText="1"/>
      <protection/>
    </xf>
    <xf numFmtId="1" fontId="112" fillId="0" borderId="10" xfId="90" applyNumberFormat="1" applyFont="1" applyFill="1" applyBorder="1" applyAlignment="1">
      <alignment horizontal="center" wrapText="1"/>
      <protection/>
    </xf>
    <xf numFmtId="0" fontId="130" fillId="0" borderId="10" xfId="86" applyFont="1" applyBorder="1" applyAlignment="1">
      <alignment horizontal="center" vertical="center"/>
      <protection/>
    </xf>
    <xf numFmtId="2" fontId="131" fillId="0" borderId="10" xfId="90" applyNumberFormat="1" applyFont="1" applyFill="1" applyBorder="1" applyAlignment="1">
      <alignment horizontal="center" wrapText="1"/>
      <protection/>
    </xf>
    <xf numFmtId="0" fontId="119" fillId="0" borderId="10" xfId="86" applyFont="1" applyBorder="1" applyAlignment="1">
      <alignment horizontal="center" vertical="center"/>
      <protection/>
    </xf>
    <xf numFmtId="2" fontId="112" fillId="0" borderId="10" xfId="90" applyNumberFormat="1" applyFont="1" applyFill="1" applyBorder="1" applyAlignment="1">
      <alignment horizontal="center" wrapText="1"/>
      <protection/>
    </xf>
    <xf numFmtId="0" fontId="112" fillId="0" borderId="10" xfId="0" applyFont="1" applyFill="1" applyBorder="1" applyAlignment="1">
      <alignment horizontal="center" vertical="top" wrapText="1"/>
    </xf>
    <xf numFmtId="0" fontId="119" fillId="0" borderId="10" xfId="0" applyFont="1" applyFill="1" applyBorder="1" applyAlignment="1">
      <alignment horizontal="center" vertical="top" wrapText="1"/>
    </xf>
    <xf numFmtId="1" fontId="119" fillId="0" borderId="10" xfId="90" applyNumberFormat="1" applyFont="1" applyFill="1" applyBorder="1" applyAlignment="1">
      <alignment horizontal="center" wrapText="1"/>
      <protection/>
    </xf>
    <xf numFmtId="193" fontId="133" fillId="0" borderId="10" xfId="0" applyNumberFormat="1" applyFont="1" applyBorder="1" applyAlignment="1">
      <alignment horizontal="center" vertical="top"/>
    </xf>
    <xf numFmtId="0" fontId="119" fillId="34" borderId="10" xfId="138" applyFont="1" applyFill="1" applyBorder="1" applyAlignment="1">
      <alignment horizontal="justify" vertical="justify" wrapText="1"/>
      <protection/>
    </xf>
    <xf numFmtId="0" fontId="22" fillId="0" borderId="10" xfId="169" applyFont="1" applyBorder="1" applyAlignment="1">
      <alignment horizontal="justify" vertical="top" wrapText="1"/>
      <protection/>
    </xf>
    <xf numFmtId="0" fontId="23" fillId="46" borderId="10" xfId="160" applyFont="1" applyFill="1" applyBorder="1" applyAlignment="1">
      <alignment vertical="center" wrapText="1"/>
      <protection/>
    </xf>
    <xf numFmtId="0" fontId="23" fillId="46" borderId="10" xfId="160" applyFont="1" applyFill="1" applyBorder="1" applyAlignment="1">
      <alignment horizontal="justify" vertical="center" wrapText="1"/>
      <protection/>
    </xf>
    <xf numFmtId="0" fontId="130" fillId="0" borderId="10" xfId="0" applyFont="1" applyFill="1" applyBorder="1" applyAlignment="1">
      <alignment horizontal="center" vertical="top" wrapText="1"/>
    </xf>
    <xf numFmtId="0" fontId="106" fillId="0" borderId="10" xfId="160" applyFont="1" applyFill="1" applyBorder="1" applyAlignment="1">
      <alignment horizontal="center" wrapText="1"/>
      <protection/>
    </xf>
    <xf numFmtId="0" fontId="89" fillId="9" borderId="10" xfId="0" applyFont="1" applyFill="1" applyBorder="1" applyAlignment="1">
      <alignment horizontal="center" wrapText="1"/>
    </xf>
    <xf numFmtId="0" fontId="89" fillId="34" borderId="10" xfId="0" applyFont="1" applyFill="1" applyBorder="1" applyAlignment="1">
      <alignment horizontal="center" wrapText="1"/>
    </xf>
    <xf numFmtId="0" fontId="89" fillId="12" borderId="10" xfId="160" applyFont="1" applyFill="1" applyBorder="1" applyAlignment="1">
      <alignment horizontal="center" wrapText="1"/>
      <protection/>
    </xf>
    <xf numFmtId="0" fontId="106" fillId="0" borderId="10" xfId="0" applyFont="1" applyFill="1" applyBorder="1" applyAlignment="1">
      <alignment horizontal="center" wrapText="1"/>
    </xf>
    <xf numFmtId="171" fontId="89" fillId="0" borderId="10" xfId="42" applyFont="1" applyFill="1" applyBorder="1" applyAlignment="1">
      <alignment horizontal="center" wrapText="1"/>
    </xf>
    <xf numFmtId="171" fontId="89" fillId="0" borderId="10" xfId="42" applyFont="1" applyFill="1" applyBorder="1" applyAlignment="1">
      <alignment horizontal="center"/>
    </xf>
    <xf numFmtId="171" fontId="106" fillId="0" borderId="10" xfId="42" applyFont="1" applyFill="1" applyBorder="1" applyAlignment="1">
      <alignment horizontal="center"/>
    </xf>
    <xf numFmtId="171" fontId="89" fillId="46" borderId="10" xfId="42" applyFont="1" applyFill="1" applyBorder="1" applyAlignment="1">
      <alignment horizontal="center"/>
    </xf>
    <xf numFmtId="171" fontId="89" fillId="12" borderId="10" xfId="42" applyFont="1" applyFill="1" applyBorder="1" applyAlignment="1">
      <alignment horizontal="center" wrapText="1"/>
    </xf>
    <xf numFmtId="171" fontId="89" fillId="34" borderId="10" xfId="42" applyFont="1" applyFill="1" applyBorder="1" applyAlignment="1">
      <alignment horizontal="center" wrapText="1"/>
    </xf>
    <xf numFmtId="171" fontId="106" fillId="0" borderId="10" xfId="42" applyFont="1" applyFill="1" applyBorder="1" applyAlignment="1">
      <alignment horizontal="center" wrapText="1"/>
    </xf>
    <xf numFmtId="192" fontId="89" fillId="0" borderId="10" xfId="42" applyNumberFormat="1" applyFont="1" applyFill="1" applyBorder="1" applyAlignment="1">
      <alignment horizontal="center" wrapText="1"/>
    </xf>
    <xf numFmtId="171" fontId="135" fillId="34" borderId="10" xfId="42" applyFont="1" applyFill="1" applyBorder="1" applyAlignment="1">
      <alignment horizontal="center" wrapText="1"/>
    </xf>
    <xf numFmtId="171" fontId="89" fillId="9" borderId="10" xfId="42" applyFont="1" applyFill="1" applyBorder="1" applyAlignment="1">
      <alignment horizontal="center" wrapText="1"/>
    </xf>
    <xf numFmtId="171" fontId="135" fillId="0" borderId="10" xfId="42" applyFont="1" applyFill="1" applyBorder="1" applyAlignment="1">
      <alignment horizontal="center" wrapText="1"/>
    </xf>
    <xf numFmtId="171" fontId="89" fillId="12" borderId="10" xfId="42" applyFont="1" applyFill="1" applyBorder="1" applyAlignment="1">
      <alignment horizontal="center"/>
    </xf>
    <xf numFmtId="171" fontId="135" fillId="46" borderId="10" xfId="42" applyFont="1" applyFill="1" applyBorder="1" applyAlignment="1">
      <alignment horizontal="center" wrapText="1"/>
    </xf>
    <xf numFmtId="171" fontId="121" fillId="0" borderId="10" xfId="42" applyFont="1" applyFill="1" applyBorder="1" applyAlignment="1">
      <alignment horizontal="center" wrapText="1"/>
    </xf>
    <xf numFmtId="2" fontId="133" fillId="34" borderId="10" xfId="90" applyNumberFormat="1" applyFont="1" applyFill="1" applyBorder="1" applyAlignment="1">
      <alignment horizontal="center"/>
      <protection/>
    </xf>
    <xf numFmtId="0" fontId="133" fillId="0" borderId="10" xfId="0" applyFont="1" applyBorder="1" applyAlignment="1">
      <alignment horizontal="center" wrapText="1"/>
    </xf>
    <xf numFmtId="171" fontId="106" fillId="46" borderId="10" xfId="42" applyFont="1" applyFill="1" applyBorder="1" applyAlignment="1">
      <alignment horizontal="center"/>
    </xf>
    <xf numFmtId="192" fontId="89" fillId="0" borderId="10" xfId="44" applyNumberFormat="1" applyFont="1" applyFill="1" applyBorder="1" applyAlignment="1">
      <alignment horizontal="center" wrapText="1"/>
    </xf>
    <xf numFmtId="192" fontId="136" fillId="0" borderId="10" xfId="44" applyNumberFormat="1" applyFont="1" applyBorder="1" applyAlignment="1">
      <alignment horizontal="center" wrapText="1"/>
    </xf>
    <xf numFmtId="171" fontId="121" fillId="0" borderId="10" xfId="42" applyFont="1" applyFill="1" applyBorder="1" applyAlignment="1">
      <alignment horizontal="center"/>
    </xf>
    <xf numFmtId="192" fontId="122" fillId="0" borderId="10" xfId="44" applyNumberFormat="1" applyFont="1" applyFill="1" applyBorder="1" applyAlignment="1">
      <alignment horizontal="center" wrapText="1"/>
    </xf>
    <xf numFmtId="192" fontId="121" fillId="0" borderId="10" xfId="46" applyNumberFormat="1" applyFont="1" applyFill="1" applyBorder="1" applyAlignment="1">
      <alignment horizontal="center"/>
    </xf>
    <xf numFmtId="171" fontId="89" fillId="0" borderId="10" xfId="42" applyFont="1" applyBorder="1" applyAlignment="1">
      <alignment horizontal="center"/>
    </xf>
    <xf numFmtId="0" fontId="89" fillId="0" borderId="0" xfId="0" applyFont="1" applyFill="1" applyAlignment="1">
      <alignment horizontal="center" wrapText="1"/>
    </xf>
    <xf numFmtId="1" fontId="23" fillId="0" borderId="10" xfId="0" applyNumberFormat="1" applyFont="1" applyFill="1" applyBorder="1" applyAlignment="1">
      <alignment horizontal="center" vertical="top"/>
    </xf>
    <xf numFmtId="192" fontId="122" fillId="46" borderId="10" xfId="44" applyNumberFormat="1" applyFont="1" applyFill="1" applyBorder="1" applyAlignment="1">
      <alignment horizontal="center" wrapText="1"/>
    </xf>
    <xf numFmtId="193" fontId="4" fillId="34" borderId="10" xfId="0" applyNumberFormat="1" applyFont="1" applyFill="1" applyBorder="1" applyAlignment="1">
      <alignment horizontal="center" vertical="top"/>
    </xf>
    <xf numFmtId="192" fontId="122" fillId="9" borderId="10" xfId="44" applyNumberFormat="1" applyFont="1" applyFill="1" applyBorder="1" applyAlignment="1">
      <alignment horizontal="center" wrapText="1"/>
    </xf>
    <xf numFmtId="0" fontId="122" fillId="34" borderId="10" xfId="160" applyFont="1" applyFill="1" applyBorder="1" applyAlignment="1">
      <alignment vertical="center" wrapText="1"/>
      <protection/>
    </xf>
    <xf numFmtId="0" fontId="121" fillId="34" borderId="0" xfId="0" applyFont="1" applyFill="1" applyAlignment="1">
      <alignment vertical="center"/>
    </xf>
    <xf numFmtId="171" fontId="106" fillId="46" borderId="10" xfId="42" applyFont="1" applyFill="1" applyBorder="1" applyAlignment="1">
      <alignment horizontal="center" wrapText="1"/>
    </xf>
    <xf numFmtId="2" fontId="23" fillId="0" borderId="10" xfId="90" applyNumberFormat="1" applyFont="1" applyFill="1" applyBorder="1" applyAlignment="1">
      <alignment horizontal="center" wrapText="1"/>
      <protection/>
    </xf>
    <xf numFmtId="1" fontId="131" fillId="0" borderId="10" xfId="90" applyNumberFormat="1" applyFont="1" applyFill="1" applyBorder="1" applyAlignment="1">
      <alignment horizontal="center" wrapText="1"/>
      <protection/>
    </xf>
    <xf numFmtId="0" fontId="131" fillId="0" borderId="10" xfId="0" applyFont="1" applyFill="1" applyBorder="1" applyAlignment="1">
      <alignment horizontal="center" wrapText="1"/>
    </xf>
    <xf numFmtId="2" fontId="24" fillId="34" borderId="10" xfId="90" applyNumberFormat="1" applyFont="1" applyFill="1" applyBorder="1" applyAlignment="1">
      <alignment horizontal="center" wrapText="1"/>
      <protection/>
    </xf>
    <xf numFmtId="1" fontId="121" fillId="0" borderId="10" xfId="90" applyNumberFormat="1" applyFont="1" applyFill="1" applyBorder="1" applyAlignment="1">
      <alignment horizontal="center" wrapText="1"/>
      <protection/>
    </xf>
    <xf numFmtId="1" fontId="112" fillId="0" borderId="10" xfId="90" applyNumberFormat="1" applyFont="1" applyFill="1" applyBorder="1" applyAlignment="1">
      <alignment horizontal="center" wrapText="1"/>
      <protection/>
    </xf>
    <xf numFmtId="0" fontId="112" fillId="0" borderId="10" xfId="0" applyFont="1" applyBorder="1" applyAlignment="1">
      <alignment horizontal="center"/>
    </xf>
    <xf numFmtId="0" fontId="89" fillId="34" borderId="10" xfId="0" applyFont="1" applyFill="1" applyBorder="1" applyAlignment="1">
      <alignment horizontal="center"/>
    </xf>
    <xf numFmtId="1" fontId="89" fillId="34" borderId="10" xfId="0" applyNumberFormat="1" applyFont="1" applyFill="1" applyBorder="1" applyAlignment="1">
      <alignment horizontal="center"/>
    </xf>
    <xf numFmtId="2" fontId="24" fillId="0" borderId="10" xfId="0" applyNumberFormat="1" applyFont="1" applyFill="1" applyBorder="1" applyAlignment="1">
      <alignment horizontal="center" wrapText="1"/>
    </xf>
    <xf numFmtId="0" fontId="123" fillId="34" borderId="10" xfId="160" applyFont="1" applyFill="1" applyBorder="1" applyAlignment="1">
      <alignment horizontal="center" wrapText="1"/>
      <protection/>
    </xf>
    <xf numFmtId="192" fontId="124" fillId="34" borderId="10" xfId="44" applyNumberFormat="1" applyFont="1" applyFill="1" applyBorder="1" applyAlignment="1">
      <alignment horizontal="center" wrapText="1"/>
    </xf>
    <xf numFmtId="192" fontId="122" fillId="34" borderId="10" xfId="44" applyNumberFormat="1" applyFont="1" applyFill="1" applyBorder="1" applyAlignment="1">
      <alignment horizontal="center" wrapText="1"/>
    </xf>
    <xf numFmtId="193" fontId="24" fillId="0" borderId="10" xfId="154" applyNumberFormat="1" applyFont="1" applyBorder="1" applyAlignment="1">
      <alignment horizontal="center" wrapText="1"/>
      <protection/>
    </xf>
    <xf numFmtId="0" fontId="24" fillId="33" borderId="10" xfId="0" applyFont="1" applyFill="1" applyBorder="1" applyAlignment="1">
      <alignment horizontal="center"/>
    </xf>
    <xf numFmtId="0" fontId="121" fillId="0" borderId="10" xfId="154" applyFont="1" applyFill="1" applyBorder="1" applyAlignment="1">
      <alignment horizontal="center" wrapText="1"/>
      <protection/>
    </xf>
    <xf numFmtId="0" fontId="106" fillId="0" borderId="10" xfId="160" applyFont="1" applyFill="1" applyBorder="1" applyAlignment="1">
      <alignment horizontal="center" vertical="top" wrapText="1"/>
      <protection/>
    </xf>
    <xf numFmtId="0" fontId="22" fillId="0" borderId="0" xfId="0" applyFont="1" applyFill="1" applyAlignment="1">
      <alignment vertical="top"/>
    </xf>
    <xf numFmtId="2" fontId="121" fillId="0" borderId="10" xfId="139" applyNumberFormat="1" applyFont="1" applyBorder="1" applyAlignment="1">
      <alignment horizontal="center" vertical="top"/>
      <protection/>
    </xf>
    <xf numFmtId="0" fontId="121" fillId="0" borderId="10" xfId="0" applyFont="1" applyFill="1" applyBorder="1" applyAlignment="1">
      <alignment horizontal="left" vertical="top" wrapText="1"/>
    </xf>
    <xf numFmtId="192" fontId="121" fillId="0" borderId="10" xfId="46" applyNumberFormat="1" applyFont="1" applyFill="1" applyBorder="1" applyAlignment="1">
      <alignment horizontal="center" vertical="center"/>
    </xf>
    <xf numFmtId="2" fontId="121" fillId="34" borderId="10" xfId="0" applyNumberFormat="1" applyFont="1" applyFill="1" applyBorder="1" applyAlignment="1">
      <alignment horizontal="left" vertical="top" wrapText="1"/>
    </xf>
    <xf numFmtId="2" fontId="121" fillId="0" borderId="10" xfId="0" applyNumberFormat="1" applyFont="1" applyFill="1" applyBorder="1" applyAlignment="1">
      <alignment horizontal="left" vertical="top" wrapText="1"/>
    </xf>
    <xf numFmtId="2" fontId="121" fillId="0" borderId="16" xfId="0" applyNumberFormat="1" applyFont="1" applyFill="1" applyBorder="1" applyAlignment="1">
      <alignment horizontal="left" vertical="top" wrapText="1"/>
    </xf>
    <xf numFmtId="0" fontId="121" fillId="34" borderId="16" xfId="0" applyFont="1" applyFill="1" applyBorder="1" applyAlignment="1">
      <alignment horizontal="left" vertical="top" wrapText="1"/>
    </xf>
    <xf numFmtId="192" fontId="121" fillId="34" borderId="10" xfId="46" applyNumberFormat="1" applyFont="1" applyFill="1" applyBorder="1" applyAlignment="1">
      <alignment horizontal="center" vertical="center"/>
    </xf>
    <xf numFmtId="0" fontId="121" fillId="0" borderId="16" xfId="0" applyFont="1" applyFill="1" applyBorder="1" applyAlignment="1">
      <alignment horizontal="left" vertical="top" wrapText="1"/>
    </xf>
    <xf numFmtId="0" fontId="122" fillId="46" borderId="10" xfId="0" applyFont="1" applyFill="1" applyBorder="1" applyAlignment="1">
      <alignment horizontal="center" vertical="center"/>
    </xf>
    <xf numFmtId="0" fontId="122" fillId="46" borderId="16" xfId="0" applyFont="1" applyFill="1" applyBorder="1" applyAlignment="1">
      <alignment horizontal="justify" vertical="center" wrapText="1"/>
    </xf>
    <xf numFmtId="192" fontId="122" fillId="46" borderId="10" xfId="0" applyNumberFormat="1" applyFont="1" applyFill="1" applyBorder="1" applyAlignment="1">
      <alignment vertical="center"/>
    </xf>
    <xf numFmtId="0" fontId="6" fillId="0" borderId="10" xfId="0" applyFont="1" applyFill="1" applyBorder="1" applyAlignment="1">
      <alignment horizontal="justify" vertical="top" wrapText="1"/>
    </xf>
    <xf numFmtId="2" fontId="106" fillId="0" borderId="10" xfId="90" applyNumberFormat="1" applyFont="1" applyFill="1" applyBorder="1" applyAlignment="1">
      <alignment horizontal="left" vertical="top" wrapText="1"/>
      <protection/>
    </xf>
    <xf numFmtId="2" fontId="112" fillId="0" borderId="10" xfId="90" applyNumberFormat="1" applyFont="1" applyFill="1" applyBorder="1" applyAlignment="1">
      <alignment horizontal="justify" vertical="top" wrapText="1"/>
      <protection/>
    </xf>
    <xf numFmtId="2" fontId="119" fillId="34" borderId="10" xfId="90" applyNumberFormat="1" applyFont="1" applyFill="1" applyBorder="1" applyAlignment="1">
      <alignment horizontal="justify" vertical="justify" wrapText="1"/>
      <protection/>
    </xf>
    <xf numFmtId="0" fontId="137" fillId="0" borderId="10" xfId="86" applyFont="1" applyBorder="1" applyAlignment="1">
      <alignment horizontal="justify" vertical="center" wrapText="1"/>
      <protection/>
    </xf>
    <xf numFmtId="0" fontId="112" fillId="34" borderId="10" xfId="66" applyFont="1" applyFill="1" applyBorder="1" applyAlignment="1">
      <alignment horizontal="left" vertical="center" wrapText="1"/>
      <protection/>
    </xf>
    <xf numFmtId="0" fontId="119" fillId="0" borderId="10" xfId="90" applyFont="1" applyFill="1" applyBorder="1" applyAlignment="1">
      <alignment horizontal="justify" vertical="top" wrapText="1"/>
      <protection/>
    </xf>
    <xf numFmtId="0" fontId="106" fillId="0" borderId="10" xfId="0" applyFont="1" applyBorder="1" applyAlignment="1">
      <alignment vertical="center" wrapText="1"/>
    </xf>
    <xf numFmtId="0" fontId="89" fillId="0" borderId="10" xfId="0" applyFont="1" applyBorder="1" applyAlignment="1">
      <alignment horizontal="justify" vertical="center" wrapText="1"/>
    </xf>
    <xf numFmtId="0" fontId="106" fillId="9" borderId="10" xfId="0" applyFont="1" applyFill="1" applyBorder="1" applyAlignment="1">
      <alignment horizontal="justify" vertical="top" wrapText="1"/>
    </xf>
    <xf numFmtId="2" fontId="112" fillId="0" borderId="10" xfId="0" applyNumberFormat="1" applyFont="1" applyFill="1" applyBorder="1" applyAlignment="1">
      <alignment horizontal="justify" vertical="top" wrapText="1"/>
    </xf>
    <xf numFmtId="0" fontId="107" fillId="0" borderId="10" xfId="0" applyFont="1" applyFill="1" applyBorder="1" applyAlignment="1">
      <alignment horizontal="justify" vertical="top" wrapText="1"/>
    </xf>
    <xf numFmtId="2" fontId="23" fillId="9" borderId="10" xfId="90" applyNumberFormat="1" applyFont="1" applyFill="1" applyBorder="1" applyAlignment="1">
      <alignment horizontal="justify" vertical="top" wrapText="1"/>
      <protection/>
    </xf>
    <xf numFmtId="2" fontId="23" fillId="12" borderId="10" xfId="90" applyNumberFormat="1" applyFont="1" applyFill="1" applyBorder="1" applyAlignment="1">
      <alignment horizontal="justify" vertical="top" wrapText="1"/>
      <protection/>
    </xf>
    <xf numFmtId="2" fontId="106" fillId="34" borderId="10" xfId="90" applyNumberFormat="1" applyFont="1" applyFill="1" applyBorder="1" applyAlignment="1">
      <alignment horizontal="left" vertical="top" wrapText="1"/>
      <protection/>
    </xf>
    <xf numFmtId="0" fontId="110" fillId="0" borderId="10" xfId="90" applyFont="1" applyFill="1" applyBorder="1" applyAlignment="1">
      <alignment horizontal="justify" vertical="top" wrapText="1"/>
      <protection/>
    </xf>
    <xf numFmtId="0" fontId="112" fillId="0" borderId="10" xfId="90" applyFont="1" applyFill="1" applyBorder="1" applyAlignment="1">
      <alignment horizontal="justify" vertical="top" wrapText="1"/>
      <protection/>
    </xf>
    <xf numFmtId="2" fontId="22" fillId="0" borderId="10" xfId="90" applyNumberFormat="1" applyFont="1" applyFill="1" applyBorder="1" applyAlignment="1">
      <alignment horizontal="justify" vertical="center" wrapText="1"/>
      <protection/>
    </xf>
    <xf numFmtId="0" fontId="137" fillId="0" borderId="10" xfId="86" applyFont="1" applyBorder="1" applyAlignment="1">
      <alignment horizontal="left" vertical="center" wrapText="1"/>
      <protection/>
    </xf>
    <xf numFmtId="0" fontId="112" fillId="0" borderId="10" xfId="86" applyFont="1" applyBorder="1" applyAlignment="1">
      <alignment horizontal="justify" vertical="center" wrapText="1"/>
      <protection/>
    </xf>
    <xf numFmtId="2" fontId="89" fillId="34" borderId="10" xfId="0" applyNumberFormat="1" applyFont="1" applyFill="1" applyBorder="1" applyAlignment="1">
      <alignment horizontal="justify" vertical="top" wrapText="1"/>
    </xf>
    <xf numFmtId="0" fontId="89" fillId="0" borderId="10" xfId="95" applyFont="1" applyFill="1" applyBorder="1" applyAlignment="1">
      <alignment horizontal="justify" vertical="top" wrapText="1"/>
      <protection/>
    </xf>
    <xf numFmtId="2" fontId="106" fillId="34" borderId="10" xfId="0" applyNumberFormat="1" applyFont="1" applyFill="1" applyBorder="1" applyAlignment="1">
      <alignment horizontal="justify" vertical="top" wrapText="1"/>
    </xf>
    <xf numFmtId="0" fontId="106" fillId="0" borderId="10" xfId="95" applyFont="1" applyFill="1" applyBorder="1" applyAlignment="1">
      <alignment horizontal="justify" vertical="top" wrapText="1"/>
      <protection/>
    </xf>
    <xf numFmtId="0" fontId="106" fillId="46" borderId="10" xfId="160" applyFont="1" applyFill="1" applyBorder="1" applyAlignment="1">
      <alignment vertical="top" wrapText="1"/>
      <protection/>
    </xf>
    <xf numFmtId="0" fontId="106" fillId="0" borderId="10" xfId="160" applyFont="1" applyFill="1" applyBorder="1" applyAlignment="1">
      <alignment vertical="top" wrapText="1"/>
      <protection/>
    </xf>
    <xf numFmtId="0" fontId="22" fillId="0" borderId="10" xfId="160" applyFont="1" applyFill="1" applyBorder="1" applyAlignment="1">
      <alignment horizontal="justify" vertical="top" wrapText="1"/>
      <protection/>
    </xf>
    <xf numFmtId="0" fontId="89" fillId="34" borderId="10" xfId="0" applyNumberFormat="1" applyFont="1" applyFill="1" applyBorder="1" applyAlignment="1">
      <alignment horizontal="justify" vertical="top" wrapText="1"/>
    </xf>
    <xf numFmtId="2" fontId="107" fillId="34" borderId="10" xfId="0" applyNumberFormat="1" applyFont="1" applyFill="1" applyBorder="1" applyAlignment="1">
      <alignment horizontal="justify" vertical="top" wrapText="1"/>
    </xf>
    <xf numFmtId="2" fontId="22" fillId="34" borderId="10" xfId="0" applyNumberFormat="1" applyFont="1" applyFill="1" applyBorder="1" applyAlignment="1">
      <alignment horizontal="justify" vertical="top" wrapText="1"/>
    </xf>
    <xf numFmtId="0" fontId="23" fillId="34" borderId="10" xfId="0" applyFont="1" applyFill="1" applyBorder="1" applyAlignment="1">
      <alignment horizontal="justify" vertical="top"/>
    </xf>
    <xf numFmtId="2" fontId="23" fillId="34" borderId="10" xfId="0" applyNumberFormat="1" applyFont="1" applyFill="1" applyBorder="1" applyAlignment="1">
      <alignment horizontal="justify" vertical="top" wrapText="1"/>
    </xf>
    <xf numFmtId="0" fontId="106" fillId="0" borderId="10" xfId="98" applyFont="1" applyFill="1" applyBorder="1" applyAlignment="1">
      <alignment horizontal="justify" vertical="top" wrapText="1"/>
      <protection/>
    </xf>
    <xf numFmtId="0" fontId="89" fillId="0" borderId="10" xfId="98" applyFont="1" applyFill="1" applyBorder="1" applyAlignment="1">
      <alignment horizontal="justify" vertical="top" wrapText="1"/>
      <protection/>
    </xf>
    <xf numFmtId="0" fontId="106" fillId="46" borderId="10" xfId="160" applyFont="1" applyFill="1" applyBorder="1" applyAlignment="1">
      <alignment vertical="center" wrapText="1"/>
      <protection/>
    </xf>
    <xf numFmtId="0" fontId="106" fillId="34" borderId="10" xfId="160" applyFont="1" applyFill="1" applyBorder="1" applyAlignment="1">
      <alignment vertical="center" wrapText="1"/>
      <protection/>
    </xf>
    <xf numFmtId="0" fontId="106" fillId="0" borderId="10" xfId="154" applyFont="1" applyBorder="1" applyAlignment="1">
      <alignment horizontal="justify" vertical="top" wrapText="1"/>
      <protection/>
    </xf>
    <xf numFmtId="0" fontId="89" fillId="0" borderId="10" xfId="154" applyFont="1" applyBorder="1" applyAlignment="1" quotePrefix="1">
      <alignment horizontal="justify" vertical="top" wrapText="1"/>
      <protection/>
    </xf>
    <xf numFmtId="0" fontId="23" fillId="0" borderId="10" xfId="154" applyFont="1" applyBorder="1" applyAlignment="1" quotePrefix="1">
      <alignment horizontal="justify" vertical="top" wrapText="1"/>
      <protection/>
    </xf>
    <xf numFmtId="0" fontId="22" fillId="0" borderId="10" xfId="154" applyFont="1" applyBorder="1" applyAlignment="1" quotePrefix="1">
      <alignment horizontal="justify" vertical="top" wrapText="1"/>
      <protection/>
    </xf>
    <xf numFmtId="0" fontId="22" fillId="0" borderId="10" xfId="154" applyFont="1" applyBorder="1" applyAlignment="1">
      <alignment horizontal="justify" vertical="top" wrapText="1"/>
      <protection/>
    </xf>
    <xf numFmtId="0" fontId="22" fillId="0" borderId="10" xfId="154" applyFont="1" applyFill="1" applyBorder="1" applyAlignment="1" quotePrefix="1">
      <alignment horizontal="justify" vertical="top" wrapText="1"/>
      <protection/>
    </xf>
    <xf numFmtId="0" fontId="22" fillId="0" borderId="10" xfId="154" applyFont="1" applyFill="1" applyBorder="1" applyAlignment="1">
      <alignment horizontal="justify" vertical="top" wrapText="1"/>
      <protection/>
    </xf>
    <xf numFmtId="0" fontId="22" fillId="0" borderId="10" xfId="154" applyFont="1" applyBorder="1" applyAlignment="1" quotePrefix="1">
      <alignment horizontal="justify" vertical="center" wrapText="1"/>
      <protection/>
    </xf>
    <xf numFmtId="0" fontId="89" fillId="0" borderId="10" xfId="154" applyFont="1" applyBorder="1" applyAlignment="1">
      <alignment horizontal="justify" vertical="top" wrapText="1"/>
      <protection/>
    </xf>
    <xf numFmtId="0" fontId="22" fillId="33" borderId="10" xfId="0" applyFont="1" applyFill="1" applyBorder="1" applyAlignment="1">
      <alignment horizontal="justify" vertical="justify"/>
    </xf>
    <xf numFmtId="0" fontId="106" fillId="16" borderId="10" xfId="0" applyFont="1" applyFill="1" applyBorder="1" applyAlignment="1">
      <alignment horizontal="justify" vertical="center"/>
    </xf>
    <xf numFmtId="0" fontId="106" fillId="0" borderId="10" xfId="139" applyFont="1" applyFill="1" applyBorder="1" applyAlignment="1">
      <alignment horizontal="justify" vertical="top"/>
      <protection/>
    </xf>
    <xf numFmtId="0" fontId="23" fillId="0" borderId="10" xfId="0" applyFont="1" applyBorder="1" applyAlignment="1">
      <alignment horizontal="justify" vertical="top"/>
    </xf>
    <xf numFmtId="0" fontId="23" fillId="0" borderId="10" xfId="0" applyFont="1" applyBorder="1" applyAlignment="1">
      <alignment vertical="justify" wrapText="1"/>
    </xf>
    <xf numFmtId="0" fontId="22" fillId="0" borderId="10" xfId="0" applyFont="1" applyBorder="1" applyAlignment="1">
      <alignment horizontal="justify" vertical="justify" wrapText="1"/>
    </xf>
    <xf numFmtId="0" fontId="22" fillId="0" borderId="10" xfId="0" applyFont="1" applyBorder="1" applyAlignment="1">
      <alignment horizontal="justify" vertical="top"/>
    </xf>
    <xf numFmtId="0" fontId="23" fillId="0" borderId="10" xfId="0" applyFont="1" applyBorder="1" applyAlignment="1">
      <alignment vertical="top" wrapText="1"/>
    </xf>
    <xf numFmtId="0" fontId="31" fillId="0" borderId="10" xfId="0" applyFont="1" applyBorder="1" applyAlignment="1">
      <alignment vertical="top" wrapText="1"/>
    </xf>
    <xf numFmtId="0" fontId="22" fillId="0" borderId="10" xfId="0" applyFont="1" applyBorder="1" applyAlignment="1">
      <alignment horizontal="left" vertical="top" wrapText="1"/>
    </xf>
    <xf numFmtId="0" fontId="22" fillId="0" borderId="10" xfId="0" applyFont="1" applyBorder="1" applyAlignment="1">
      <alignment vertical="top" wrapText="1"/>
    </xf>
    <xf numFmtId="0" fontId="26" fillId="0" borderId="10" xfId="0" applyFont="1" applyBorder="1" applyAlignment="1">
      <alignment vertical="top" wrapText="1"/>
    </xf>
    <xf numFmtId="0" fontId="22" fillId="0" borderId="10" xfId="0" applyFont="1" applyBorder="1" applyAlignment="1">
      <alignment horizontal="justify" vertical="center" wrapText="1"/>
    </xf>
    <xf numFmtId="0" fontId="26" fillId="0" borderId="10" xfId="0" applyFont="1" applyBorder="1" applyAlignment="1">
      <alignment horizontal="justify" vertical="top" wrapText="1"/>
    </xf>
    <xf numFmtId="0" fontId="22" fillId="0" borderId="10" xfId="0" applyFont="1" applyBorder="1" applyAlignment="1">
      <alignment horizontal="justify" vertical="center"/>
    </xf>
    <xf numFmtId="0" fontId="23" fillId="0" borderId="10" xfId="0" applyFont="1" applyBorder="1" applyAlignment="1">
      <alignment horizontal="justify" vertical="center"/>
    </xf>
    <xf numFmtId="0" fontId="26" fillId="0" borderId="10" xfId="0" applyFont="1" applyBorder="1" applyAlignment="1">
      <alignment horizontal="justify" vertical="center"/>
    </xf>
    <xf numFmtId="0" fontId="89" fillId="0" borderId="10" xfId="0" applyFont="1" applyBorder="1" applyAlignment="1">
      <alignment horizontal="justify" vertical="center"/>
    </xf>
    <xf numFmtId="0" fontId="106" fillId="0" borderId="10" xfId="139" applyFont="1" applyFill="1" applyBorder="1" applyAlignment="1">
      <alignment horizontal="justify" vertical="center"/>
      <protection/>
    </xf>
    <xf numFmtId="0" fontId="89" fillId="0" borderId="10" xfId="0" applyFont="1" applyBorder="1" applyAlignment="1">
      <alignment horizontal="left" vertical="center" wrapText="1"/>
    </xf>
    <xf numFmtId="0" fontId="109" fillId="49" borderId="10" xfId="0" applyFont="1" applyFill="1" applyBorder="1" applyAlignment="1">
      <alignment horizontal="justify" vertical="top" wrapText="1"/>
    </xf>
    <xf numFmtId="0" fontId="106" fillId="49" borderId="10" xfId="0" applyFont="1" applyFill="1" applyBorder="1" applyAlignment="1">
      <alignment horizontal="justify" vertical="top" wrapText="1"/>
    </xf>
    <xf numFmtId="0" fontId="106" fillId="50" borderId="10" xfId="0" applyFont="1" applyFill="1" applyBorder="1" applyAlignment="1">
      <alignment horizontal="justify" vertical="top" wrapText="1"/>
    </xf>
    <xf numFmtId="0" fontId="109" fillId="0" borderId="10" xfId="0" applyFont="1" applyBorder="1" applyAlignment="1">
      <alignment horizontal="justify" vertical="top" wrapText="1"/>
    </xf>
    <xf numFmtId="0" fontId="112" fillId="0" borderId="10" xfId="0" applyFont="1" applyBorder="1" applyAlignment="1">
      <alignment horizontal="justify" vertical="top" wrapText="1"/>
    </xf>
    <xf numFmtId="0" fontId="22" fillId="0" borderId="11" xfId="0" applyFont="1" applyBorder="1" applyAlignment="1">
      <alignment horizontal="left" vertical="top" wrapText="1"/>
    </xf>
    <xf numFmtId="0" fontId="22" fillId="34" borderId="11" xfId="0" applyFont="1" applyFill="1" applyBorder="1" applyAlignment="1">
      <alignment horizontal="left" vertical="top" wrapText="1"/>
    </xf>
    <xf numFmtId="0" fontId="138" fillId="9" borderId="0" xfId="0" applyFont="1" applyFill="1" applyAlignment="1">
      <alignment vertical="center"/>
    </xf>
    <xf numFmtId="0" fontId="139" fillId="0" borderId="0" xfId="0" applyFont="1" applyFill="1" applyAlignment="1">
      <alignment vertical="center"/>
    </xf>
    <xf numFmtId="0" fontId="24" fillId="0" borderId="0" xfId="0" applyFont="1" applyFill="1" applyAlignment="1">
      <alignment vertical="center"/>
    </xf>
    <xf numFmtId="0" fontId="4" fillId="0" borderId="10" xfId="0" applyFont="1" applyFill="1" applyBorder="1" applyAlignment="1">
      <alignment horizontal="center" vertical="top" wrapText="1"/>
    </xf>
    <xf numFmtId="0" fontId="106" fillId="9" borderId="10" xfId="0" applyFont="1" applyFill="1" applyBorder="1" applyAlignment="1">
      <alignment horizontal="center" vertical="center" wrapText="1"/>
    </xf>
    <xf numFmtId="0" fontId="106" fillId="9" borderId="10" xfId="0" applyFont="1" applyFill="1" applyBorder="1" applyAlignment="1">
      <alignment horizontal="justify" vertical="center" wrapText="1"/>
    </xf>
    <xf numFmtId="0" fontId="121" fillId="9" borderId="10" xfId="0" applyFont="1" applyFill="1" applyBorder="1" applyAlignment="1">
      <alignment horizontal="center" vertical="center" wrapText="1"/>
    </xf>
    <xf numFmtId="0" fontId="121" fillId="9" borderId="10" xfId="0" applyFont="1" applyFill="1" applyBorder="1" applyAlignment="1">
      <alignment horizontal="center" vertical="center" wrapText="1"/>
    </xf>
    <xf numFmtId="0" fontId="122" fillId="0" borderId="10" xfId="0" applyFont="1" applyFill="1" applyBorder="1" applyAlignment="1">
      <alignment vertical="center"/>
    </xf>
    <xf numFmtId="0" fontId="121" fillId="0" borderId="10" xfId="160" applyFont="1" applyBorder="1" applyAlignment="1">
      <alignment horizontal="justify" vertical="center" wrapText="1"/>
      <protection/>
    </xf>
    <xf numFmtId="0" fontId="140" fillId="0" borderId="10" xfId="160" applyFont="1" applyBorder="1" applyAlignment="1">
      <alignment horizontal="center" vertical="center" wrapText="1"/>
      <protection/>
    </xf>
    <xf numFmtId="0" fontId="106" fillId="0" borderId="10" xfId="160" applyFont="1" applyBorder="1" applyAlignment="1">
      <alignment horizontal="center" vertical="center" wrapText="1"/>
      <protection/>
    </xf>
    <xf numFmtId="0" fontId="141" fillId="0" borderId="10" xfId="160" applyFont="1" applyBorder="1" applyAlignment="1">
      <alignment horizontal="center" vertical="center" wrapText="1"/>
      <protection/>
    </xf>
    <xf numFmtId="0" fontId="121" fillId="0" borderId="10" xfId="0" applyFont="1" applyFill="1" applyBorder="1" applyAlignment="1">
      <alignment horizontal="center" vertical="center" wrapText="1"/>
    </xf>
    <xf numFmtId="0" fontId="122" fillId="0" borderId="10" xfId="160" applyFont="1" applyBorder="1" applyAlignment="1">
      <alignment horizontal="center" vertical="center" wrapText="1"/>
      <protection/>
    </xf>
    <xf numFmtId="0" fontId="142" fillId="0" borderId="10" xfId="160" applyFont="1" applyBorder="1" applyAlignment="1">
      <alignment horizontal="center" vertical="center" wrapText="1"/>
      <protection/>
    </xf>
    <xf numFmtId="0" fontId="121" fillId="0" borderId="10" xfId="0" applyFont="1" applyBorder="1" applyAlignment="1">
      <alignment horizontal="justify" vertical="center" wrapText="1"/>
    </xf>
    <xf numFmtId="0" fontId="121" fillId="0" borderId="10" xfId="0" applyFont="1" applyBorder="1" applyAlignment="1">
      <alignment horizontal="center" vertical="center" wrapText="1"/>
    </xf>
    <xf numFmtId="0" fontId="136" fillId="0" borderId="10" xfId="0" applyFont="1" applyBorder="1" applyAlignment="1">
      <alignment horizontal="center" vertical="center" wrapText="1"/>
    </xf>
    <xf numFmtId="0" fontId="136" fillId="0" borderId="10" xfId="161" applyFont="1" applyBorder="1" applyAlignment="1">
      <alignment horizontal="center" vertical="center" wrapText="1"/>
      <protection/>
    </xf>
    <xf numFmtId="0" fontId="121" fillId="0" borderId="10" xfId="0" applyFont="1" applyBorder="1" applyAlignment="1">
      <alignment horizontal="center" vertical="center"/>
    </xf>
    <xf numFmtId="187" fontId="136" fillId="0" borderId="10" xfId="161" applyNumberFormat="1" applyFont="1" applyBorder="1" applyAlignment="1">
      <alignment horizontal="center" vertical="center" wrapText="1"/>
      <protection/>
    </xf>
    <xf numFmtId="0" fontId="121" fillId="0" borderId="10" xfId="160" applyFont="1" applyBorder="1" applyAlignment="1">
      <alignment horizontal="center" vertical="center" wrapText="1"/>
      <protection/>
    </xf>
    <xf numFmtId="1" fontId="143" fillId="0" borderId="10" xfId="90" applyNumberFormat="1" applyFont="1" applyFill="1" applyBorder="1" applyAlignment="1">
      <alignment horizontal="center" wrapText="1"/>
      <protection/>
    </xf>
    <xf numFmtId="2" fontId="143" fillId="0" borderId="10" xfId="90" applyNumberFormat="1" applyFont="1" applyFill="1" applyBorder="1" applyAlignment="1">
      <alignment horizontal="justify" vertical="top" wrapText="1"/>
      <protection/>
    </xf>
    <xf numFmtId="0" fontId="144" fillId="0" borderId="10" xfId="0" applyFont="1" applyFill="1" applyBorder="1" applyAlignment="1">
      <alignment horizontal="center" vertical="top" wrapText="1"/>
    </xf>
    <xf numFmtId="2" fontId="144" fillId="0" borderId="10" xfId="90" applyNumberFormat="1" applyFont="1" applyFill="1" applyBorder="1" applyAlignment="1">
      <alignment horizontal="justify" vertical="top" wrapText="1"/>
      <protection/>
    </xf>
    <xf numFmtId="0" fontId="143" fillId="0" borderId="10" xfId="0" applyFont="1" applyFill="1" applyBorder="1" applyAlignment="1">
      <alignment horizontal="center" vertical="top" wrapText="1"/>
    </xf>
    <xf numFmtId="192" fontId="89" fillId="34" borderId="10" xfId="44" applyNumberFormat="1" applyFont="1" applyFill="1" applyBorder="1" applyAlignment="1">
      <alignment horizontal="center" wrapText="1"/>
    </xf>
    <xf numFmtId="192" fontId="89" fillId="0" borderId="10" xfId="44" applyNumberFormat="1" applyFont="1" applyFill="1" applyBorder="1" applyAlignment="1">
      <alignment horizontal="center"/>
    </xf>
    <xf numFmtId="171" fontId="89" fillId="0" borderId="10" xfId="44" applyFont="1" applyFill="1" applyBorder="1" applyAlignment="1">
      <alignment horizontal="center"/>
    </xf>
    <xf numFmtId="192" fontId="89" fillId="46" borderId="10" xfId="44" applyNumberFormat="1" applyFont="1" applyFill="1" applyBorder="1" applyAlignment="1">
      <alignment horizontal="center"/>
    </xf>
    <xf numFmtId="171" fontId="89" fillId="0" borderId="10" xfId="44" applyFont="1" applyFill="1" applyBorder="1" applyAlignment="1">
      <alignment horizontal="center" wrapText="1"/>
    </xf>
    <xf numFmtId="208" fontId="89" fillId="0" borderId="10" xfId="44" applyNumberFormat="1" applyFont="1" applyFill="1" applyBorder="1" applyAlignment="1">
      <alignment horizontal="center" wrapText="1"/>
    </xf>
    <xf numFmtId="171" fontId="106" fillId="0" borderId="10" xfId="44" applyFont="1" applyFill="1" applyBorder="1" applyAlignment="1">
      <alignment horizontal="center" wrapText="1"/>
    </xf>
    <xf numFmtId="0" fontId="122" fillId="0" borderId="10" xfId="0" applyFont="1" applyFill="1" applyBorder="1" applyAlignment="1">
      <alignment horizontal="center" wrapText="1"/>
    </xf>
    <xf numFmtId="2" fontId="122" fillId="0" borderId="10" xfId="90" applyNumberFormat="1" applyFont="1" applyFill="1" applyBorder="1" applyAlignment="1">
      <alignment horizontal="center" wrapText="1"/>
      <protection/>
    </xf>
    <xf numFmtId="192" fontId="121" fillId="0" borderId="10" xfId="0" applyNumberFormat="1" applyFont="1" applyFill="1" applyBorder="1" applyAlignment="1">
      <alignment horizontal="center" wrapText="1"/>
    </xf>
    <xf numFmtId="192" fontId="122" fillId="0" borderId="10" xfId="90" applyNumberFormat="1" applyFont="1" applyFill="1" applyBorder="1" applyAlignment="1">
      <alignment horizontal="center" wrapText="1"/>
      <protection/>
    </xf>
    <xf numFmtId="1" fontId="122" fillId="0" borderId="10" xfId="0" applyNumberFormat="1" applyFont="1" applyFill="1" applyBorder="1" applyAlignment="1">
      <alignment horizontal="center"/>
    </xf>
    <xf numFmtId="0" fontId="89" fillId="0" borderId="10" xfId="0" applyFont="1" applyFill="1" applyBorder="1" applyAlignment="1">
      <alignment horizontal="center" wrapText="1"/>
    </xf>
    <xf numFmtId="171" fontId="121" fillId="34" borderId="10" xfId="44" applyNumberFormat="1" applyFont="1" applyFill="1" applyBorder="1" applyAlignment="1">
      <alignment horizontal="center" wrapText="1"/>
    </xf>
    <xf numFmtId="192" fontId="121" fillId="34" borderId="10" xfId="54" applyNumberFormat="1" applyFont="1" applyFill="1" applyBorder="1" applyAlignment="1">
      <alignment horizontal="center"/>
    </xf>
    <xf numFmtId="192" fontId="121" fillId="34" borderId="10" xfId="0" applyNumberFormat="1" applyFont="1" applyFill="1" applyBorder="1" applyAlignment="1">
      <alignment horizontal="center" wrapText="1"/>
    </xf>
    <xf numFmtId="171" fontId="121" fillId="34" borderId="10" xfId="0" applyNumberFormat="1" applyFont="1" applyFill="1" applyBorder="1" applyAlignment="1">
      <alignment horizontal="center" wrapText="1"/>
    </xf>
    <xf numFmtId="171" fontId="121" fillId="34" borderId="10" xfId="44" applyNumberFormat="1" applyFont="1" applyFill="1" applyBorder="1" applyAlignment="1">
      <alignment horizontal="center" wrapText="1"/>
    </xf>
    <xf numFmtId="192" fontId="122" fillId="0" borderId="10" xfId="46" applyNumberFormat="1" applyFont="1" applyFill="1" applyBorder="1" applyAlignment="1">
      <alignment horizontal="center"/>
    </xf>
    <xf numFmtId="171" fontId="121" fillId="0" borderId="10" xfId="44" applyNumberFormat="1" applyFont="1" applyFill="1" applyBorder="1" applyAlignment="1">
      <alignment horizontal="center"/>
    </xf>
    <xf numFmtId="171" fontId="121" fillId="0" borderId="10" xfId="44" applyNumberFormat="1" applyFont="1" applyFill="1" applyBorder="1" applyAlignment="1">
      <alignment horizontal="center" wrapText="1"/>
    </xf>
    <xf numFmtId="192" fontId="121" fillId="0" borderId="10" xfId="0" applyNumberFormat="1" applyFont="1" applyFill="1" applyBorder="1" applyAlignment="1">
      <alignment horizontal="center" wrapText="1"/>
    </xf>
    <xf numFmtId="192" fontId="121" fillId="0" borderId="10" xfId="56" applyNumberFormat="1" applyFont="1" applyBorder="1" applyAlignment="1">
      <alignment horizontal="center" wrapText="1"/>
    </xf>
    <xf numFmtId="171" fontId="121" fillId="0" borderId="10" xfId="56" applyNumberFormat="1" applyFont="1" applyFill="1" applyBorder="1" applyAlignment="1">
      <alignment horizontal="center" wrapText="1"/>
    </xf>
    <xf numFmtId="171" fontId="121" fillId="0" borderId="10" xfId="56" applyNumberFormat="1" applyFont="1" applyBorder="1" applyAlignment="1">
      <alignment horizontal="center" wrapText="1"/>
    </xf>
    <xf numFmtId="171" fontId="145" fillId="33" borderId="10" xfId="44" applyNumberFormat="1" applyFont="1" applyFill="1" applyBorder="1" applyAlignment="1">
      <alignment horizontal="center"/>
    </xf>
    <xf numFmtId="171" fontId="146" fillId="0" borderId="10" xfId="42" applyFont="1" applyFill="1" applyBorder="1" applyAlignment="1">
      <alignment horizontal="center"/>
    </xf>
    <xf numFmtId="171" fontId="121" fillId="0" borderId="10" xfId="44" applyNumberFormat="1" applyFont="1" applyBorder="1" applyAlignment="1">
      <alignment horizontal="center"/>
    </xf>
    <xf numFmtId="171" fontId="89" fillId="16" borderId="10" xfId="42" applyFont="1" applyFill="1" applyBorder="1" applyAlignment="1">
      <alignment horizontal="center"/>
    </xf>
    <xf numFmtId="171" fontId="89" fillId="34" borderId="10" xfId="44" applyFont="1" applyFill="1" applyBorder="1" applyAlignment="1">
      <alignment horizontal="center"/>
    </xf>
    <xf numFmtId="171" fontId="121" fillId="34" borderId="10" xfId="44" applyNumberFormat="1" applyFont="1" applyFill="1" applyBorder="1" applyAlignment="1">
      <alignment horizontal="center"/>
    </xf>
    <xf numFmtId="171" fontId="121" fillId="0" borderId="10" xfId="44" applyFont="1" applyFill="1" applyBorder="1" applyAlignment="1">
      <alignment horizontal="center" wrapText="1"/>
    </xf>
    <xf numFmtId="171" fontId="89" fillId="46" borderId="10" xfId="42" applyFont="1" applyFill="1" applyBorder="1" applyAlignment="1">
      <alignment horizontal="center" wrapText="1"/>
    </xf>
    <xf numFmtId="171" fontId="136" fillId="0" borderId="10" xfId="44" applyNumberFormat="1" applyFont="1" applyBorder="1" applyAlignment="1">
      <alignment horizontal="center" wrapText="1"/>
    </xf>
    <xf numFmtId="171" fontId="89" fillId="34" borderId="10" xfId="44" applyFont="1" applyFill="1" applyBorder="1" applyAlignment="1">
      <alignment horizontal="center" wrapText="1"/>
    </xf>
    <xf numFmtId="0" fontId="106" fillId="12" borderId="10" xfId="0" applyFont="1" applyFill="1" applyBorder="1" applyAlignment="1">
      <alignment horizontal="center" wrapText="1"/>
    </xf>
    <xf numFmtId="2" fontId="121" fillId="0" borderId="10" xfId="0" applyNumberFormat="1" applyFont="1" applyFill="1" applyBorder="1" applyAlignment="1">
      <alignment horizontal="right" wrapText="1"/>
    </xf>
    <xf numFmtId="2" fontId="89" fillId="0" borderId="10" xfId="44" applyNumberFormat="1" applyFont="1" applyFill="1" applyBorder="1" applyAlignment="1">
      <alignment horizontal="right" wrapText="1"/>
    </xf>
    <xf numFmtId="171" fontId="121" fillId="0" borderId="10" xfId="44" applyFont="1" applyFill="1" applyBorder="1" applyAlignment="1">
      <alignment horizontal="center"/>
    </xf>
    <xf numFmtId="171" fontId="121" fillId="34" borderId="10" xfId="44" applyNumberFormat="1" applyFont="1" applyFill="1" applyBorder="1" applyAlignment="1">
      <alignment horizontal="right" wrapText="1"/>
    </xf>
    <xf numFmtId="192" fontId="89" fillId="0" borderId="10" xfId="42" applyNumberFormat="1" applyFont="1" applyFill="1" applyBorder="1" applyAlignment="1">
      <alignment horizontal="center"/>
    </xf>
    <xf numFmtId="0" fontId="142" fillId="0" borderId="10" xfId="161" applyFont="1" applyBorder="1" applyAlignment="1">
      <alignment horizontal="center" vertical="center" wrapText="1"/>
      <protection/>
    </xf>
    <xf numFmtId="187" fontId="142" fillId="0" borderId="10" xfId="161" applyNumberFormat="1" applyFont="1" applyBorder="1" applyAlignment="1">
      <alignment horizontal="center" vertical="center" wrapText="1"/>
      <protection/>
    </xf>
    <xf numFmtId="208" fontId="89" fillId="0" borderId="10" xfId="42" applyNumberFormat="1" applyFont="1" applyFill="1" applyBorder="1" applyAlignment="1">
      <alignment horizontal="center"/>
    </xf>
    <xf numFmtId="192" fontId="121" fillId="0" borderId="10" xfId="54" applyNumberFormat="1" applyFont="1" applyFill="1" applyBorder="1" applyAlignment="1">
      <alignment horizontal="center"/>
    </xf>
    <xf numFmtId="192" fontId="122" fillId="0" borderId="10" xfId="0" applyNumberFormat="1" applyFont="1" applyFill="1" applyBorder="1" applyAlignment="1">
      <alignment horizontal="center" wrapText="1"/>
    </xf>
    <xf numFmtId="192" fontId="121" fillId="0" borderId="10" xfId="56" applyNumberFormat="1" applyFont="1" applyFill="1" applyBorder="1" applyAlignment="1">
      <alignment horizontal="center" wrapText="1"/>
    </xf>
    <xf numFmtId="192" fontId="145" fillId="0" borderId="10" xfId="42" applyNumberFormat="1" applyFont="1" applyFill="1" applyBorder="1" applyAlignment="1">
      <alignment horizontal="center"/>
    </xf>
    <xf numFmtId="192" fontId="106" fillId="46" borderId="10" xfId="44" applyNumberFormat="1" applyFont="1" applyFill="1" applyBorder="1" applyAlignment="1">
      <alignment horizontal="center"/>
    </xf>
    <xf numFmtId="0" fontId="112" fillId="0" borderId="10" xfId="159" applyFont="1" applyFill="1" applyBorder="1" applyAlignment="1" quotePrefix="1">
      <alignment vertical="center" wrapText="1"/>
      <protection/>
    </xf>
    <xf numFmtId="193" fontId="112" fillId="0" borderId="10" xfId="169" applyNumberFormat="1" applyFont="1" applyFill="1" applyBorder="1" applyAlignment="1">
      <alignment horizontal="center" vertical="center" wrapText="1"/>
      <protection/>
    </xf>
    <xf numFmtId="0" fontId="112" fillId="0" borderId="10" xfId="169" applyFont="1" applyFill="1" applyBorder="1" applyAlignment="1">
      <alignment horizontal="center" vertical="center" wrapText="1"/>
      <protection/>
    </xf>
    <xf numFmtId="0" fontId="112" fillId="0" borderId="10" xfId="0" applyFont="1" applyFill="1" applyBorder="1" applyAlignment="1">
      <alignment horizontal="center" vertical="center" wrapText="1"/>
    </xf>
    <xf numFmtId="171" fontId="89" fillId="0" borderId="10" xfId="42" applyFont="1" applyFill="1" applyBorder="1" applyAlignment="1">
      <alignment horizontal="center" vertical="center"/>
    </xf>
    <xf numFmtId="0" fontId="89" fillId="0" borderId="0" xfId="0" applyFont="1" applyFill="1" applyBorder="1" applyAlignment="1">
      <alignment vertical="center"/>
    </xf>
    <xf numFmtId="192" fontId="136" fillId="46" borderId="10" xfId="44" applyNumberFormat="1" applyFont="1" applyFill="1" applyBorder="1" applyAlignment="1">
      <alignment horizontal="center" wrapText="1"/>
    </xf>
    <xf numFmtId="0" fontId="112" fillId="0" borderId="10" xfId="0" applyFont="1" applyFill="1" applyBorder="1" applyAlignment="1" quotePrefix="1">
      <alignment horizontal="justify" vertical="top" wrapText="1"/>
    </xf>
    <xf numFmtId="171" fontId="106" fillId="0" borderId="10" xfId="44" applyFont="1" applyFill="1" applyBorder="1" applyAlignment="1">
      <alignment horizontal="center"/>
    </xf>
    <xf numFmtId="171" fontId="121" fillId="34" borderId="10" xfId="46" applyFont="1" applyFill="1" applyBorder="1" applyAlignment="1">
      <alignment horizontal="center" vertical="center"/>
    </xf>
    <xf numFmtId="0" fontId="121" fillId="34" borderId="10" xfId="0" applyNumberFormat="1" applyFont="1" applyFill="1" applyBorder="1" applyAlignment="1">
      <alignment horizontal="center" vertical="top"/>
    </xf>
    <xf numFmtId="171" fontId="89" fillId="34" borderId="10" xfId="42" applyFont="1" applyFill="1" applyBorder="1" applyAlignment="1">
      <alignment horizontal="center"/>
    </xf>
    <xf numFmtId="0" fontId="121" fillId="34" borderId="0" xfId="0" applyFont="1" applyFill="1" applyAlignment="1">
      <alignment/>
    </xf>
    <xf numFmtId="0" fontId="120" fillId="34" borderId="0" xfId="0" applyFont="1" applyFill="1" applyAlignment="1">
      <alignment/>
    </xf>
    <xf numFmtId="0" fontId="147" fillId="0" borderId="10" xfId="160" applyFont="1" applyFill="1" applyBorder="1" applyAlignment="1">
      <alignment horizontal="center" vertical="center" wrapText="1"/>
      <protection/>
    </xf>
    <xf numFmtId="171" fontId="147" fillId="0" borderId="10" xfId="42" applyFont="1" applyFill="1" applyBorder="1" applyAlignment="1">
      <alignment horizontal="center" vertical="center" wrapText="1"/>
    </xf>
    <xf numFmtId="0" fontId="2" fillId="0" borderId="0" xfId="75" applyAlignment="1" applyProtection="1">
      <alignment vertical="top" wrapText="1"/>
      <protection/>
    </xf>
    <xf numFmtId="0" fontId="24" fillId="33" borderId="0" xfId="0" applyFont="1" applyFill="1" applyAlignment="1">
      <alignment horizontal="justify" vertical="top" wrapText="1"/>
    </xf>
    <xf numFmtId="0" fontId="61" fillId="33" borderId="0" xfId="0" applyFont="1" applyFill="1" applyAlignment="1">
      <alignment horizontal="center" vertical="top"/>
    </xf>
    <xf numFmtId="0" fontId="121" fillId="33" borderId="0" xfId="0" applyFont="1" applyFill="1" applyAlignment="1">
      <alignment horizontal="justify" vertical="top" wrapText="1"/>
    </xf>
    <xf numFmtId="0" fontId="86" fillId="0" borderId="0" xfId="160" applyFont="1" applyFill="1" applyBorder="1" applyAlignment="1">
      <alignment horizontal="center" vertical="top" wrapText="1"/>
      <protection/>
    </xf>
    <xf numFmtId="0" fontId="87" fillId="0" borderId="0" xfId="160" applyFont="1" applyFill="1" applyBorder="1" applyAlignment="1">
      <alignment horizontal="center" vertical="top" wrapText="1"/>
      <protection/>
    </xf>
    <xf numFmtId="0" fontId="88" fillId="0" borderId="17" xfId="160" applyFont="1" applyFill="1" applyBorder="1" applyAlignment="1">
      <alignment horizontal="center" vertical="top" wrapText="1"/>
      <protection/>
    </xf>
    <xf numFmtId="0" fontId="10" fillId="0" borderId="0" xfId="91" applyFont="1" applyAlignment="1">
      <alignment horizontal="center"/>
      <protection/>
    </xf>
    <xf numFmtId="0" fontId="12" fillId="51" borderId="11" xfId="91" applyFont="1" applyFill="1" applyBorder="1" applyAlignment="1">
      <alignment horizontal="center" vertical="center"/>
      <protection/>
    </xf>
    <xf numFmtId="0" fontId="12" fillId="0" borderId="12" xfId="91" applyFont="1" applyBorder="1" applyAlignment="1">
      <alignment horizontal="center" vertical="center"/>
      <protection/>
    </xf>
    <xf numFmtId="0" fontId="12" fillId="0" borderId="0" xfId="91" applyFont="1" applyAlignment="1">
      <alignment horizontal="center" vertical="center"/>
      <protection/>
    </xf>
    <xf numFmtId="0" fontId="12" fillId="42" borderId="12" xfId="91" applyFont="1" applyFill="1" applyBorder="1" applyAlignment="1">
      <alignment horizontal="center" vertical="center"/>
      <protection/>
    </xf>
    <xf numFmtId="0" fontId="12" fillId="42" borderId="0" xfId="91" applyFont="1" applyFill="1" applyBorder="1" applyAlignment="1">
      <alignment horizontal="center" vertical="center"/>
      <protection/>
    </xf>
    <xf numFmtId="0" fontId="15" fillId="37" borderId="13" xfId="91" applyFont="1" applyFill="1" applyBorder="1" applyAlignment="1">
      <alignment horizontal="center"/>
      <protection/>
    </xf>
    <xf numFmtId="0" fontId="15" fillId="37" borderId="14" xfId="91" applyFont="1" applyFill="1" applyBorder="1" applyAlignment="1">
      <alignment horizontal="center"/>
      <protection/>
    </xf>
    <xf numFmtId="0" fontId="15" fillId="37" borderId="15" xfId="91" applyFont="1" applyFill="1" applyBorder="1" applyAlignment="1">
      <alignment horizontal="center"/>
      <protection/>
    </xf>
    <xf numFmtId="0" fontId="21" fillId="0" borderId="0" xfId="91" applyFont="1" applyAlignment="1">
      <alignment horizontal="center"/>
      <protection/>
    </xf>
    <xf numFmtId="0" fontId="7" fillId="0" borderId="0" xfId="91" applyFont="1" applyAlignment="1">
      <alignment horizontal="justify"/>
      <protection/>
    </xf>
    <xf numFmtId="0" fontId="148" fillId="0" borderId="0" xfId="91" applyFont="1" applyAlignment="1">
      <alignment horizontal="justify"/>
      <protection/>
    </xf>
  </cellXfs>
  <cellStyles count="1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0 2" xfId="45"/>
    <cellStyle name="Comma 2" xfId="46"/>
    <cellStyle name="Comma 2 2" xfId="47"/>
    <cellStyle name="Comma 2 2 2" xfId="48"/>
    <cellStyle name="Comma 2 3" xfId="49"/>
    <cellStyle name="Comma 2 4" xfId="50"/>
    <cellStyle name="Comma 2 5" xfId="51"/>
    <cellStyle name="Comma 2 6" xfId="52"/>
    <cellStyle name="Comma 2_DS Factory- Load-Details-(02Dec2009)" xfId="53"/>
    <cellStyle name="Comma 27" xfId="54"/>
    <cellStyle name="Comma 3" xfId="55"/>
    <cellStyle name="Comma 30" xfId="56"/>
    <cellStyle name="Comma 30 2" xfId="57"/>
    <cellStyle name="Comma 33" xfId="58"/>
    <cellStyle name="Comma 4" xfId="59"/>
    <cellStyle name="Comma 5" xfId="60"/>
    <cellStyle name="Comma 6" xfId="61"/>
    <cellStyle name="Comma 6 2" xfId="62"/>
    <cellStyle name="Comma 7" xfId="63"/>
    <cellStyle name="Currency" xfId="64"/>
    <cellStyle name="Currency [0]" xfId="65"/>
    <cellStyle name="Excel Built-in Normal" xfId="66"/>
    <cellStyle name="Excel Built-in Normal 1" xfId="67"/>
    <cellStyle name="Explanatory Text" xfId="68"/>
    <cellStyle name="Followed Hyperlink" xfId="69"/>
    <cellStyle name="Good" xfId="70"/>
    <cellStyle name="Heading 1" xfId="71"/>
    <cellStyle name="Heading 2" xfId="72"/>
    <cellStyle name="Heading 3" xfId="73"/>
    <cellStyle name="Heading 4" xfId="74"/>
    <cellStyle name="Hyperlink" xfId="75"/>
    <cellStyle name="Hyperlink 2" xfId="76"/>
    <cellStyle name="Hyperlink 3" xfId="77"/>
    <cellStyle name="Input" xfId="78"/>
    <cellStyle name="Linked Cell" xfId="79"/>
    <cellStyle name="Milliers [0]_laroux" xfId="80"/>
    <cellStyle name="Milliers_laroux" xfId="81"/>
    <cellStyle name="Monétaire [0]_laroux" xfId="82"/>
    <cellStyle name="Monétaire_laroux" xfId="83"/>
    <cellStyle name="Neutral" xfId="84"/>
    <cellStyle name="Normal 10" xfId="85"/>
    <cellStyle name="Normal 10 2" xfId="86"/>
    <cellStyle name="Normal 11" xfId="87"/>
    <cellStyle name="Normal 12" xfId="88"/>
    <cellStyle name="Normal 13" xfId="89"/>
    <cellStyle name="Normal 2" xfId="90"/>
    <cellStyle name="Normal 2 10" xfId="91"/>
    <cellStyle name="Normal 2 10 2" xfId="92"/>
    <cellStyle name="Normal 2 10 3" xfId="93"/>
    <cellStyle name="Normal 2 11" xfId="94"/>
    <cellStyle name="Normal 2 12" xfId="95"/>
    <cellStyle name="Normal 2 13" xfId="96"/>
    <cellStyle name="Normal 2 14" xfId="97"/>
    <cellStyle name="Normal 2 2" xfId="98"/>
    <cellStyle name="Normal 2 2 10" xfId="99"/>
    <cellStyle name="Normal 2 2 11" xfId="100"/>
    <cellStyle name="Normal 2 2 12" xfId="101"/>
    <cellStyle name="Normal 2 2 13" xfId="102"/>
    <cellStyle name="Normal 2 2 14" xfId="103"/>
    <cellStyle name="Normal 2 2 15" xfId="104"/>
    <cellStyle name="Normal 2 2 2" xfId="105"/>
    <cellStyle name="Normal 2 2 2 10" xfId="106"/>
    <cellStyle name="Normal 2 2 2 2" xfId="107"/>
    <cellStyle name="Normal 2 2 2 3" xfId="108"/>
    <cellStyle name="Normal 2 2 2 4" xfId="109"/>
    <cellStyle name="Normal 2 2 2 5" xfId="110"/>
    <cellStyle name="Normal 2 2 2 6" xfId="111"/>
    <cellStyle name="Normal 2 2 2 7" xfId="112"/>
    <cellStyle name="Normal 2 2 2 8" xfId="113"/>
    <cellStyle name="Normal 2 2 2 9" xfId="114"/>
    <cellStyle name="Normal 2 2 3" xfId="115"/>
    <cellStyle name="Normal 2 2 4" xfId="116"/>
    <cellStyle name="Normal 2 2 5" xfId="117"/>
    <cellStyle name="Normal 2 2 6" xfId="118"/>
    <cellStyle name="Normal 2 2 7" xfId="119"/>
    <cellStyle name="Normal 2 2 8" xfId="120"/>
    <cellStyle name="Normal 2 2 9" xfId="121"/>
    <cellStyle name="Normal 2 3" xfId="122"/>
    <cellStyle name="Normal 2 4" xfId="123"/>
    <cellStyle name="Normal 2 4 10" xfId="124"/>
    <cellStyle name="Normal 2 4 2" xfId="125"/>
    <cellStyle name="Normal 2 4 3" xfId="126"/>
    <cellStyle name="Normal 2 4 4" xfId="127"/>
    <cellStyle name="Normal 2 4 5" xfId="128"/>
    <cellStyle name="Normal 2 4 6" xfId="129"/>
    <cellStyle name="Normal 2 4 7" xfId="130"/>
    <cellStyle name="Normal 2 4 8" xfId="131"/>
    <cellStyle name="Normal 2 4 9" xfId="132"/>
    <cellStyle name="Normal 2 5" xfId="133"/>
    <cellStyle name="Normal 2 6" xfId="134"/>
    <cellStyle name="Normal 2 7" xfId="135"/>
    <cellStyle name="Normal 2 8" xfId="136"/>
    <cellStyle name="Normal 2 9" xfId="137"/>
    <cellStyle name="Normal 26" xfId="138"/>
    <cellStyle name="Normal 3" xfId="139"/>
    <cellStyle name="Normal 3 12" xfId="140"/>
    <cellStyle name="Normal 3 2" xfId="141"/>
    <cellStyle name="Normal 3 3" xfId="142"/>
    <cellStyle name="Normal 4" xfId="143"/>
    <cellStyle name="Normal 4 10" xfId="144"/>
    <cellStyle name="Normal 4 2" xfId="145"/>
    <cellStyle name="Normal 4 3" xfId="146"/>
    <cellStyle name="Normal 4 4" xfId="147"/>
    <cellStyle name="Normal 4 5" xfId="148"/>
    <cellStyle name="Normal 4 6" xfId="149"/>
    <cellStyle name="Normal 4 7" xfId="150"/>
    <cellStyle name="Normal 4 8" xfId="151"/>
    <cellStyle name="Normal 4 9" xfId="152"/>
    <cellStyle name="Normal 5" xfId="153"/>
    <cellStyle name="Normal 57" xfId="154"/>
    <cellStyle name="Normal 6" xfId="155"/>
    <cellStyle name="Normal 7" xfId="156"/>
    <cellStyle name="Normal 8" xfId="157"/>
    <cellStyle name="Normal 9" xfId="158"/>
    <cellStyle name="Normal_Low Side" xfId="159"/>
    <cellStyle name="Normal_Sheet1" xfId="160"/>
    <cellStyle name="Normal_Sheet2" xfId="161"/>
    <cellStyle name="Note" xfId="162"/>
    <cellStyle name="Output" xfId="163"/>
    <cellStyle name="Percent" xfId="164"/>
    <cellStyle name="Percent 2" xfId="165"/>
    <cellStyle name="Percent 3" xfId="166"/>
    <cellStyle name="Percent 4" xfId="167"/>
    <cellStyle name="Percent 5" xfId="168"/>
    <cellStyle name="Style 1" xfId="169"/>
    <cellStyle name="Style 1 2" xfId="170"/>
    <cellStyle name="Title" xfId="171"/>
    <cellStyle name="Total" xfId="172"/>
    <cellStyle name="Warning Text" xfId="173"/>
  </cellStyles>
  <dxfs count="25">
    <dxf>
      <font>
        <color rgb="FF9C0006"/>
      </font>
      <fill>
        <patternFill>
          <bgColor rgb="FFFFC7CE"/>
        </patternFill>
      </fill>
    </dxf>
    <dxf>
      <border>
        <left style="thin">
          <color rgb="FF9C0006"/>
        </left>
        <right style="thin">
          <color rgb="FF9C0006"/>
        </right>
        <top style="thin">
          <color rgb="FF9C0006"/>
        </top>
        <bottom style="thin">
          <color rgb="FF9C0006"/>
        </bottom>
      </border>
    </dxf>
    <dxf>
      <font>
        <color rgb="FF9C0006"/>
      </font>
      <fill>
        <patternFill>
          <bgColor rgb="FFFFC7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border>
    </dxf>
    <dxf>
      <font>
        <color rgb="FF9C0006"/>
      </font>
      <fill>
        <patternFill>
          <bgColor rgb="FFFFC7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border>
    </dxf>
    <dxf>
      <font>
        <color rgb="FF9C0006"/>
      </font>
      <fill>
        <patternFill>
          <bgColor rgb="FFFFC7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border>
    </dxf>
    <dxf>
      <font>
        <color rgb="FF9C0006"/>
      </font>
      <fill>
        <patternFill>
          <bgColor rgb="FFFFC7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border>
    </dxf>
    <dxf>
      <font>
        <color rgb="FF9C0006"/>
      </font>
      <fill>
        <patternFill>
          <bgColor rgb="FFFFC7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border>
    </dxf>
    <dxf>
      <font>
        <color rgb="FF9C0006"/>
      </font>
      <fill>
        <patternFill>
          <bgColor rgb="FFFFC7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border>
    </dxf>
    <dxf>
      <font>
        <color rgb="FF9C0006"/>
      </font>
      <fill>
        <patternFill>
          <bgColor rgb="FFFFC7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border>
    </dxf>
    <dxf>
      <font>
        <color rgb="FF9C0006"/>
      </font>
      <fill>
        <patternFill>
          <bgColor rgb="FFFFC7CE"/>
        </patternFill>
      </fill>
    </dxf>
    <dxf>
      <font>
        <b/>
        <i/>
      </font>
      <fill>
        <patternFill>
          <bgColor theme="6" tint="0.5999600291252136"/>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1475</xdr:row>
      <xdr:rowOff>0</xdr:rowOff>
    </xdr:from>
    <xdr:to>
      <xdr:col>6</xdr:col>
      <xdr:colOff>200025</xdr:colOff>
      <xdr:row>1475</xdr:row>
      <xdr:rowOff>0</xdr:rowOff>
    </xdr:to>
    <xdr:pic>
      <xdr:nvPicPr>
        <xdr:cNvPr id="1" name="Picture 687"/>
        <xdr:cNvPicPr preferRelativeResize="1">
          <a:picLocks noChangeAspect="1"/>
        </xdr:cNvPicPr>
      </xdr:nvPicPr>
      <xdr:blipFill>
        <a:blip r:embed="rId1"/>
        <a:stretch>
          <a:fillRect/>
        </a:stretch>
      </xdr:blipFill>
      <xdr:spPr>
        <a:xfrm>
          <a:off x="9772650" y="409879800"/>
          <a:ext cx="200025" cy="0"/>
        </a:xfrm>
        <a:prstGeom prst="rect">
          <a:avLst/>
        </a:prstGeom>
        <a:noFill/>
        <a:ln w="9525" cmpd="sng">
          <a:noFill/>
        </a:ln>
      </xdr:spPr>
    </xdr:pic>
    <xdr:clientData/>
  </xdr:twoCellAnchor>
  <xdr:twoCellAnchor editAs="oneCell">
    <xdr:from>
      <xdr:col>6</xdr:col>
      <xdr:colOff>0</xdr:colOff>
      <xdr:row>1475</xdr:row>
      <xdr:rowOff>0</xdr:rowOff>
    </xdr:from>
    <xdr:to>
      <xdr:col>6</xdr:col>
      <xdr:colOff>200025</xdr:colOff>
      <xdr:row>1475</xdr:row>
      <xdr:rowOff>0</xdr:rowOff>
    </xdr:to>
    <xdr:pic>
      <xdr:nvPicPr>
        <xdr:cNvPr id="2" name="Picture 687"/>
        <xdr:cNvPicPr preferRelativeResize="1">
          <a:picLocks noChangeAspect="1"/>
        </xdr:cNvPicPr>
      </xdr:nvPicPr>
      <xdr:blipFill>
        <a:blip r:embed="rId1"/>
        <a:stretch>
          <a:fillRect/>
        </a:stretch>
      </xdr:blipFill>
      <xdr:spPr>
        <a:xfrm>
          <a:off x="9772650" y="409879800"/>
          <a:ext cx="200025" cy="0"/>
        </a:xfrm>
        <a:prstGeom prst="rect">
          <a:avLst/>
        </a:prstGeom>
        <a:noFill/>
        <a:ln w="9525" cmpd="sng">
          <a:noFill/>
        </a:ln>
      </xdr:spPr>
    </xdr:pic>
    <xdr:clientData/>
  </xdr:twoCellAnchor>
  <xdr:twoCellAnchor editAs="oneCell">
    <xdr:from>
      <xdr:col>6</xdr:col>
      <xdr:colOff>0</xdr:colOff>
      <xdr:row>1475</xdr:row>
      <xdr:rowOff>0</xdr:rowOff>
    </xdr:from>
    <xdr:to>
      <xdr:col>6</xdr:col>
      <xdr:colOff>200025</xdr:colOff>
      <xdr:row>1475</xdr:row>
      <xdr:rowOff>0</xdr:rowOff>
    </xdr:to>
    <xdr:pic>
      <xdr:nvPicPr>
        <xdr:cNvPr id="3" name="Picture 687"/>
        <xdr:cNvPicPr preferRelativeResize="1">
          <a:picLocks noChangeAspect="1"/>
        </xdr:cNvPicPr>
      </xdr:nvPicPr>
      <xdr:blipFill>
        <a:blip r:embed="rId1"/>
        <a:stretch>
          <a:fillRect/>
        </a:stretch>
      </xdr:blipFill>
      <xdr:spPr>
        <a:xfrm>
          <a:off x="9772650" y="409879800"/>
          <a:ext cx="200025" cy="0"/>
        </a:xfrm>
        <a:prstGeom prst="rect">
          <a:avLst/>
        </a:prstGeom>
        <a:noFill/>
        <a:ln w="9525" cmpd="sng">
          <a:noFill/>
        </a:ln>
      </xdr:spPr>
    </xdr:pic>
    <xdr:clientData/>
  </xdr:twoCellAnchor>
  <xdr:twoCellAnchor editAs="oneCell">
    <xdr:from>
      <xdr:col>6</xdr:col>
      <xdr:colOff>0</xdr:colOff>
      <xdr:row>1475</xdr:row>
      <xdr:rowOff>0</xdr:rowOff>
    </xdr:from>
    <xdr:to>
      <xdr:col>6</xdr:col>
      <xdr:colOff>200025</xdr:colOff>
      <xdr:row>1475</xdr:row>
      <xdr:rowOff>0</xdr:rowOff>
    </xdr:to>
    <xdr:pic>
      <xdr:nvPicPr>
        <xdr:cNvPr id="4" name="Picture 687"/>
        <xdr:cNvPicPr preferRelativeResize="1">
          <a:picLocks noChangeAspect="1"/>
        </xdr:cNvPicPr>
      </xdr:nvPicPr>
      <xdr:blipFill>
        <a:blip r:embed="rId1"/>
        <a:stretch>
          <a:fillRect/>
        </a:stretch>
      </xdr:blipFill>
      <xdr:spPr>
        <a:xfrm>
          <a:off x="9772650" y="409879800"/>
          <a:ext cx="200025" cy="0"/>
        </a:xfrm>
        <a:prstGeom prst="rect">
          <a:avLst/>
        </a:prstGeom>
        <a:noFill/>
        <a:ln w="9525" cmpd="sng">
          <a:noFill/>
        </a:ln>
      </xdr:spPr>
    </xdr:pic>
    <xdr:clientData/>
  </xdr:twoCellAnchor>
  <xdr:twoCellAnchor editAs="oneCell">
    <xdr:from>
      <xdr:col>6</xdr:col>
      <xdr:colOff>0</xdr:colOff>
      <xdr:row>1475</xdr:row>
      <xdr:rowOff>0</xdr:rowOff>
    </xdr:from>
    <xdr:to>
      <xdr:col>6</xdr:col>
      <xdr:colOff>200025</xdr:colOff>
      <xdr:row>1475</xdr:row>
      <xdr:rowOff>0</xdr:rowOff>
    </xdr:to>
    <xdr:pic>
      <xdr:nvPicPr>
        <xdr:cNvPr id="5" name="Picture 687"/>
        <xdr:cNvPicPr preferRelativeResize="1">
          <a:picLocks noChangeAspect="1"/>
        </xdr:cNvPicPr>
      </xdr:nvPicPr>
      <xdr:blipFill>
        <a:blip r:embed="rId1"/>
        <a:stretch>
          <a:fillRect/>
        </a:stretch>
      </xdr:blipFill>
      <xdr:spPr>
        <a:xfrm>
          <a:off x="9772650" y="409879800"/>
          <a:ext cx="200025" cy="0"/>
        </a:xfrm>
        <a:prstGeom prst="rect">
          <a:avLst/>
        </a:prstGeom>
        <a:noFill/>
        <a:ln w="9525" cmpd="sng">
          <a:noFill/>
        </a:ln>
      </xdr:spPr>
    </xdr:pic>
    <xdr:clientData/>
  </xdr:twoCellAnchor>
  <xdr:twoCellAnchor editAs="oneCell">
    <xdr:from>
      <xdr:col>6</xdr:col>
      <xdr:colOff>0</xdr:colOff>
      <xdr:row>1475</xdr:row>
      <xdr:rowOff>0</xdr:rowOff>
    </xdr:from>
    <xdr:to>
      <xdr:col>6</xdr:col>
      <xdr:colOff>200025</xdr:colOff>
      <xdr:row>1475</xdr:row>
      <xdr:rowOff>0</xdr:rowOff>
    </xdr:to>
    <xdr:pic>
      <xdr:nvPicPr>
        <xdr:cNvPr id="6" name="Picture 687"/>
        <xdr:cNvPicPr preferRelativeResize="1">
          <a:picLocks noChangeAspect="1"/>
        </xdr:cNvPicPr>
      </xdr:nvPicPr>
      <xdr:blipFill>
        <a:blip r:embed="rId1"/>
        <a:stretch>
          <a:fillRect/>
        </a:stretch>
      </xdr:blipFill>
      <xdr:spPr>
        <a:xfrm>
          <a:off x="9772650" y="409879800"/>
          <a:ext cx="200025" cy="0"/>
        </a:xfrm>
        <a:prstGeom prst="rect">
          <a:avLst/>
        </a:prstGeom>
        <a:noFill/>
        <a:ln w="9525" cmpd="sng">
          <a:noFill/>
        </a:ln>
      </xdr:spPr>
    </xdr:pic>
    <xdr:clientData/>
  </xdr:twoCellAnchor>
  <xdr:twoCellAnchor editAs="oneCell">
    <xdr:from>
      <xdr:col>1</xdr:col>
      <xdr:colOff>1485900</xdr:colOff>
      <xdr:row>1475</xdr:row>
      <xdr:rowOff>0</xdr:rowOff>
    </xdr:from>
    <xdr:to>
      <xdr:col>1</xdr:col>
      <xdr:colOff>1676400</xdr:colOff>
      <xdr:row>1475</xdr:row>
      <xdr:rowOff>0</xdr:rowOff>
    </xdr:to>
    <xdr:pic>
      <xdr:nvPicPr>
        <xdr:cNvPr id="7" name="Picture 687"/>
        <xdr:cNvPicPr preferRelativeResize="1">
          <a:picLocks noChangeAspect="1"/>
        </xdr:cNvPicPr>
      </xdr:nvPicPr>
      <xdr:blipFill>
        <a:blip r:embed="rId1"/>
        <a:stretch>
          <a:fillRect/>
        </a:stretch>
      </xdr:blipFill>
      <xdr:spPr>
        <a:xfrm>
          <a:off x="1952625" y="409879800"/>
          <a:ext cx="190500" cy="0"/>
        </a:xfrm>
        <a:prstGeom prst="rect">
          <a:avLst/>
        </a:prstGeom>
        <a:noFill/>
        <a:ln w="9525" cmpd="sng">
          <a:noFill/>
        </a:ln>
      </xdr:spPr>
    </xdr:pic>
    <xdr:clientData/>
  </xdr:twoCellAnchor>
  <xdr:twoCellAnchor editAs="oneCell">
    <xdr:from>
      <xdr:col>1</xdr:col>
      <xdr:colOff>1485900</xdr:colOff>
      <xdr:row>1475</xdr:row>
      <xdr:rowOff>0</xdr:rowOff>
    </xdr:from>
    <xdr:to>
      <xdr:col>1</xdr:col>
      <xdr:colOff>1676400</xdr:colOff>
      <xdr:row>1475</xdr:row>
      <xdr:rowOff>0</xdr:rowOff>
    </xdr:to>
    <xdr:pic>
      <xdr:nvPicPr>
        <xdr:cNvPr id="8" name="Picture 687"/>
        <xdr:cNvPicPr preferRelativeResize="1">
          <a:picLocks noChangeAspect="1"/>
        </xdr:cNvPicPr>
      </xdr:nvPicPr>
      <xdr:blipFill>
        <a:blip r:embed="rId1"/>
        <a:stretch>
          <a:fillRect/>
        </a:stretch>
      </xdr:blipFill>
      <xdr:spPr>
        <a:xfrm>
          <a:off x="1952625" y="409879800"/>
          <a:ext cx="190500" cy="0"/>
        </a:xfrm>
        <a:prstGeom prst="rect">
          <a:avLst/>
        </a:prstGeom>
        <a:noFill/>
        <a:ln w="9525" cmpd="sng">
          <a:noFill/>
        </a:ln>
      </xdr:spPr>
    </xdr:pic>
    <xdr:clientData/>
  </xdr:twoCellAnchor>
  <xdr:twoCellAnchor editAs="oneCell">
    <xdr:from>
      <xdr:col>1</xdr:col>
      <xdr:colOff>1485900</xdr:colOff>
      <xdr:row>1475</xdr:row>
      <xdr:rowOff>0</xdr:rowOff>
    </xdr:from>
    <xdr:to>
      <xdr:col>1</xdr:col>
      <xdr:colOff>1676400</xdr:colOff>
      <xdr:row>1475</xdr:row>
      <xdr:rowOff>0</xdr:rowOff>
    </xdr:to>
    <xdr:pic>
      <xdr:nvPicPr>
        <xdr:cNvPr id="9" name="Picture 687"/>
        <xdr:cNvPicPr preferRelativeResize="1">
          <a:picLocks noChangeAspect="1"/>
        </xdr:cNvPicPr>
      </xdr:nvPicPr>
      <xdr:blipFill>
        <a:blip r:embed="rId1"/>
        <a:stretch>
          <a:fillRect/>
        </a:stretch>
      </xdr:blipFill>
      <xdr:spPr>
        <a:xfrm>
          <a:off x="1952625" y="409879800"/>
          <a:ext cx="190500" cy="0"/>
        </a:xfrm>
        <a:prstGeom prst="rect">
          <a:avLst/>
        </a:prstGeom>
        <a:noFill/>
        <a:ln w="9525" cmpd="sng">
          <a:noFill/>
        </a:ln>
      </xdr:spPr>
    </xdr:pic>
    <xdr:clientData/>
  </xdr:twoCellAnchor>
  <xdr:twoCellAnchor editAs="oneCell">
    <xdr:from>
      <xdr:col>1</xdr:col>
      <xdr:colOff>1485900</xdr:colOff>
      <xdr:row>1475</xdr:row>
      <xdr:rowOff>0</xdr:rowOff>
    </xdr:from>
    <xdr:to>
      <xdr:col>1</xdr:col>
      <xdr:colOff>1676400</xdr:colOff>
      <xdr:row>1475</xdr:row>
      <xdr:rowOff>0</xdr:rowOff>
    </xdr:to>
    <xdr:pic>
      <xdr:nvPicPr>
        <xdr:cNvPr id="10" name="Picture 687"/>
        <xdr:cNvPicPr preferRelativeResize="1">
          <a:picLocks noChangeAspect="1"/>
        </xdr:cNvPicPr>
      </xdr:nvPicPr>
      <xdr:blipFill>
        <a:blip r:embed="rId1"/>
        <a:stretch>
          <a:fillRect/>
        </a:stretch>
      </xdr:blipFill>
      <xdr:spPr>
        <a:xfrm>
          <a:off x="1952625" y="409879800"/>
          <a:ext cx="190500" cy="0"/>
        </a:xfrm>
        <a:prstGeom prst="rect">
          <a:avLst/>
        </a:prstGeom>
        <a:noFill/>
        <a:ln w="9525" cmpd="sng">
          <a:noFill/>
        </a:ln>
      </xdr:spPr>
    </xdr:pic>
    <xdr:clientData/>
  </xdr:twoCellAnchor>
  <xdr:twoCellAnchor editAs="oneCell">
    <xdr:from>
      <xdr:col>1</xdr:col>
      <xdr:colOff>1485900</xdr:colOff>
      <xdr:row>1475</xdr:row>
      <xdr:rowOff>0</xdr:rowOff>
    </xdr:from>
    <xdr:to>
      <xdr:col>1</xdr:col>
      <xdr:colOff>1676400</xdr:colOff>
      <xdr:row>1475</xdr:row>
      <xdr:rowOff>0</xdr:rowOff>
    </xdr:to>
    <xdr:pic>
      <xdr:nvPicPr>
        <xdr:cNvPr id="11" name="Picture 687"/>
        <xdr:cNvPicPr preferRelativeResize="1">
          <a:picLocks noChangeAspect="1"/>
        </xdr:cNvPicPr>
      </xdr:nvPicPr>
      <xdr:blipFill>
        <a:blip r:embed="rId1"/>
        <a:stretch>
          <a:fillRect/>
        </a:stretch>
      </xdr:blipFill>
      <xdr:spPr>
        <a:xfrm>
          <a:off x="1952625" y="409879800"/>
          <a:ext cx="190500" cy="0"/>
        </a:xfrm>
        <a:prstGeom prst="rect">
          <a:avLst/>
        </a:prstGeom>
        <a:noFill/>
        <a:ln w="9525" cmpd="sng">
          <a:noFill/>
        </a:ln>
      </xdr:spPr>
    </xdr:pic>
    <xdr:clientData/>
  </xdr:twoCellAnchor>
  <xdr:twoCellAnchor editAs="oneCell">
    <xdr:from>
      <xdr:col>1</xdr:col>
      <xdr:colOff>1485900</xdr:colOff>
      <xdr:row>1475</xdr:row>
      <xdr:rowOff>0</xdr:rowOff>
    </xdr:from>
    <xdr:to>
      <xdr:col>1</xdr:col>
      <xdr:colOff>1676400</xdr:colOff>
      <xdr:row>1475</xdr:row>
      <xdr:rowOff>0</xdr:rowOff>
    </xdr:to>
    <xdr:pic>
      <xdr:nvPicPr>
        <xdr:cNvPr id="12" name="Picture 687"/>
        <xdr:cNvPicPr preferRelativeResize="1">
          <a:picLocks noChangeAspect="1"/>
        </xdr:cNvPicPr>
      </xdr:nvPicPr>
      <xdr:blipFill>
        <a:blip r:embed="rId1"/>
        <a:stretch>
          <a:fillRect/>
        </a:stretch>
      </xdr:blipFill>
      <xdr:spPr>
        <a:xfrm>
          <a:off x="1952625" y="409879800"/>
          <a:ext cx="190500" cy="0"/>
        </a:xfrm>
        <a:prstGeom prst="rect">
          <a:avLst/>
        </a:prstGeom>
        <a:noFill/>
        <a:ln w="9525" cmpd="sng">
          <a:noFill/>
        </a:ln>
      </xdr:spPr>
    </xdr:pic>
    <xdr:clientData/>
  </xdr:twoCellAnchor>
  <xdr:twoCellAnchor editAs="oneCell">
    <xdr:from>
      <xdr:col>1</xdr:col>
      <xdr:colOff>1485900</xdr:colOff>
      <xdr:row>1475</xdr:row>
      <xdr:rowOff>0</xdr:rowOff>
    </xdr:from>
    <xdr:to>
      <xdr:col>1</xdr:col>
      <xdr:colOff>1676400</xdr:colOff>
      <xdr:row>1475</xdr:row>
      <xdr:rowOff>0</xdr:rowOff>
    </xdr:to>
    <xdr:pic>
      <xdr:nvPicPr>
        <xdr:cNvPr id="13" name="Picture 687"/>
        <xdr:cNvPicPr preferRelativeResize="1">
          <a:picLocks noChangeAspect="1"/>
        </xdr:cNvPicPr>
      </xdr:nvPicPr>
      <xdr:blipFill>
        <a:blip r:embed="rId1"/>
        <a:stretch>
          <a:fillRect/>
        </a:stretch>
      </xdr:blipFill>
      <xdr:spPr>
        <a:xfrm>
          <a:off x="1952625" y="409879800"/>
          <a:ext cx="190500" cy="0"/>
        </a:xfrm>
        <a:prstGeom prst="rect">
          <a:avLst/>
        </a:prstGeom>
        <a:noFill/>
        <a:ln w="9525" cmpd="sng">
          <a:noFill/>
        </a:ln>
      </xdr:spPr>
    </xdr:pic>
    <xdr:clientData/>
  </xdr:twoCellAnchor>
  <xdr:twoCellAnchor editAs="oneCell">
    <xdr:from>
      <xdr:col>1</xdr:col>
      <xdr:colOff>1485900</xdr:colOff>
      <xdr:row>1475</xdr:row>
      <xdr:rowOff>0</xdr:rowOff>
    </xdr:from>
    <xdr:to>
      <xdr:col>1</xdr:col>
      <xdr:colOff>1676400</xdr:colOff>
      <xdr:row>1475</xdr:row>
      <xdr:rowOff>0</xdr:rowOff>
    </xdr:to>
    <xdr:pic>
      <xdr:nvPicPr>
        <xdr:cNvPr id="14" name="Picture 687"/>
        <xdr:cNvPicPr preferRelativeResize="1">
          <a:picLocks noChangeAspect="1"/>
        </xdr:cNvPicPr>
      </xdr:nvPicPr>
      <xdr:blipFill>
        <a:blip r:embed="rId1"/>
        <a:stretch>
          <a:fillRect/>
        </a:stretch>
      </xdr:blipFill>
      <xdr:spPr>
        <a:xfrm>
          <a:off x="1952625" y="409879800"/>
          <a:ext cx="190500" cy="0"/>
        </a:xfrm>
        <a:prstGeom prst="rect">
          <a:avLst/>
        </a:prstGeom>
        <a:noFill/>
        <a:ln w="9525" cmpd="sng">
          <a:noFill/>
        </a:ln>
      </xdr:spPr>
    </xdr:pic>
    <xdr:clientData/>
  </xdr:twoCellAnchor>
  <xdr:twoCellAnchor editAs="oneCell">
    <xdr:from>
      <xdr:col>1</xdr:col>
      <xdr:colOff>1485900</xdr:colOff>
      <xdr:row>1475</xdr:row>
      <xdr:rowOff>0</xdr:rowOff>
    </xdr:from>
    <xdr:to>
      <xdr:col>1</xdr:col>
      <xdr:colOff>1676400</xdr:colOff>
      <xdr:row>1475</xdr:row>
      <xdr:rowOff>0</xdr:rowOff>
    </xdr:to>
    <xdr:pic>
      <xdr:nvPicPr>
        <xdr:cNvPr id="15" name="Picture 687"/>
        <xdr:cNvPicPr preferRelativeResize="1">
          <a:picLocks noChangeAspect="1"/>
        </xdr:cNvPicPr>
      </xdr:nvPicPr>
      <xdr:blipFill>
        <a:blip r:embed="rId1"/>
        <a:stretch>
          <a:fillRect/>
        </a:stretch>
      </xdr:blipFill>
      <xdr:spPr>
        <a:xfrm>
          <a:off x="1952625" y="409879800"/>
          <a:ext cx="190500" cy="0"/>
        </a:xfrm>
        <a:prstGeom prst="rect">
          <a:avLst/>
        </a:prstGeom>
        <a:noFill/>
        <a:ln w="9525" cmpd="sng">
          <a:noFill/>
        </a:ln>
      </xdr:spPr>
    </xdr:pic>
    <xdr:clientData/>
  </xdr:twoCellAnchor>
  <xdr:twoCellAnchor editAs="oneCell">
    <xdr:from>
      <xdr:col>1</xdr:col>
      <xdr:colOff>1485900</xdr:colOff>
      <xdr:row>1475</xdr:row>
      <xdr:rowOff>0</xdr:rowOff>
    </xdr:from>
    <xdr:to>
      <xdr:col>1</xdr:col>
      <xdr:colOff>1676400</xdr:colOff>
      <xdr:row>1475</xdr:row>
      <xdr:rowOff>0</xdr:rowOff>
    </xdr:to>
    <xdr:pic>
      <xdr:nvPicPr>
        <xdr:cNvPr id="16" name="Picture 687"/>
        <xdr:cNvPicPr preferRelativeResize="1">
          <a:picLocks noChangeAspect="1"/>
        </xdr:cNvPicPr>
      </xdr:nvPicPr>
      <xdr:blipFill>
        <a:blip r:embed="rId1"/>
        <a:stretch>
          <a:fillRect/>
        </a:stretch>
      </xdr:blipFill>
      <xdr:spPr>
        <a:xfrm>
          <a:off x="1952625" y="409879800"/>
          <a:ext cx="190500" cy="0"/>
        </a:xfrm>
        <a:prstGeom prst="rect">
          <a:avLst/>
        </a:prstGeom>
        <a:noFill/>
        <a:ln w="9525" cmpd="sng">
          <a:noFill/>
        </a:ln>
      </xdr:spPr>
    </xdr:pic>
    <xdr:clientData/>
  </xdr:twoCellAnchor>
  <xdr:twoCellAnchor editAs="oneCell">
    <xdr:from>
      <xdr:col>1</xdr:col>
      <xdr:colOff>1485900</xdr:colOff>
      <xdr:row>1475</xdr:row>
      <xdr:rowOff>0</xdr:rowOff>
    </xdr:from>
    <xdr:to>
      <xdr:col>1</xdr:col>
      <xdr:colOff>1676400</xdr:colOff>
      <xdr:row>1475</xdr:row>
      <xdr:rowOff>0</xdr:rowOff>
    </xdr:to>
    <xdr:pic>
      <xdr:nvPicPr>
        <xdr:cNvPr id="17" name="Picture 687"/>
        <xdr:cNvPicPr preferRelativeResize="1">
          <a:picLocks noChangeAspect="1"/>
        </xdr:cNvPicPr>
      </xdr:nvPicPr>
      <xdr:blipFill>
        <a:blip r:embed="rId1"/>
        <a:stretch>
          <a:fillRect/>
        </a:stretch>
      </xdr:blipFill>
      <xdr:spPr>
        <a:xfrm>
          <a:off x="1952625" y="409879800"/>
          <a:ext cx="190500" cy="0"/>
        </a:xfrm>
        <a:prstGeom prst="rect">
          <a:avLst/>
        </a:prstGeom>
        <a:noFill/>
        <a:ln w="9525" cmpd="sng">
          <a:noFill/>
        </a:ln>
      </xdr:spPr>
    </xdr:pic>
    <xdr:clientData/>
  </xdr:twoCellAnchor>
  <xdr:twoCellAnchor editAs="oneCell">
    <xdr:from>
      <xdr:col>1</xdr:col>
      <xdr:colOff>1485900</xdr:colOff>
      <xdr:row>1475</xdr:row>
      <xdr:rowOff>0</xdr:rowOff>
    </xdr:from>
    <xdr:to>
      <xdr:col>1</xdr:col>
      <xdr:colOff>1676400</xdr:colOff>
      <xdr:row>1475</xdr:row>
      <xdr:rowOff>0</xdr:rowOff>
    </xdr:to>
    <xdr:pic>
      <xdr:nvPicPr>
        <xdr:cNvPr id="18" name="Picture 687"/>
        <xdr:cNvPicPr preferRelativeResize="1">
          <a:picLocks noChangeAspect="1"/>
        </xdr:cNvPicPr>
      </xdr:nvPicPr>
      <xdr:blipFill>
        <a:blip r:embed="rId1"/>
        <a:stretch>
          <a:fillRect/>
        </a:stretch>
      </xdr:blipFill>
      <xdr:spPr>
        <a:xfrm>
          <a:off x="1952625" y="409879800"/>
          <a:ext cx="190500" cy="0"/>
        </a:xfrm>
        <a:prstGeom prst="rect">
          <a:avLst/>
        </a:prstGeom>
        <a:noFill/>
        <a:ln w="9525" cmpd="sng">
          <a:noFill/>
        </a:ln>
      </xdr:spPr>
    </xdr:pic>
    <xdr:clientData/>
  </xdr:twoCellAnchor>
  <xdr:twoCellAnchor editAs="oneCell">
    <xdr:from>
      <xdr:col>0</xdr:col>
      <xdr:colOff>238125</xdr:colOff>
      <xdr:row>1469</xdr:row>
      <xdr:rowOff>0</xdr:rowOff>
    </xdr:from>
    <xdr:to>
      <xdr:col>1</xdr:col>
      <xdr:colOff>1323975</xdr:colOff>
      <xdr:row>1469</xdr:row>
      <xdr:rowOff>0</xdr:rowOff>
    </xdr:to>
    <xdr:pic>
      <xdr:nvPicPr>
        <xdr:cNvPr id="19" name="Picture 29"/>
        <xdr:cNvPicPr preferRelativeResize="1">
          <a:picLocks noChangeAspect="1"/>
        </xdr:cNvPicPr>
      </xdr:nvPicPr>
      <xdr:blipFill>
        <a:blip r:embed="rId2"/>
        <a:stretch>
          <a:fillRect/>
        </a:stretch>
      </xdr:blipFill>
      <xdr:spPr>
        <a:xfrm>
          <a:off x="238125" y="408774900"/>
          <a:ext cx="1552575" cy="0"/>
        </a:xfrm>
        <a:prstGeom prst="rect">
          <a:avLst/>
        </a:prstGeom>
        <a:noFill/>
        <a:ln w="9525" cmpd="sng">
          <a:noFill/>
        </a:ln>
      </xdr:spPr>
    </xdr:pic>
    <xdr:clientData/>
  </xdr:twoCellAnchor>
  <xdr:twoCellAnchor editAs="oneCell">
    <xdr:from>
      <xdr:col>1</xdr:col>
      <xdr:colOff>4943475</xdr:colOff>
      <xdr:row>1472</xdr:row>
      <xdr:rowOff>85725</xdr:rowOff>
    </xdr:from>
    <xdr:to>
      <xdr:col>1</xdr:col>
      <xdr:colOff>5534025</xdr:colOff>
      <xdr:row>1472</xdr:row>
      <xdr:rowOff>85725</xdr:rowOff>
    </xdr:to>
    <xdr:pic>
      <xdr:nvPicPr>
        <xdr:cNvPr id="20" name="Picture 31"/>
        <xdr:cNvPicPr preferRelativeResize="1">
          <a:picLocks noChangeAspect="1"/>
        </xdr:cNvPicPr>
      </xdr:nvPicPr>
      <xdr:blipFill>
        <a:blip r:embed="rId2"/>
        <a:stretch>
          <a:fillRect/>
        </a:stretch>
      </xdr:blipFill>
      <xdr:spPr>
        <a:xfrm>
          <a:off x="5410200" y="409413075"/>
          <a:ext cx="590550" cy="0"/>
        </a:xfrm>
        <a:prstGeom prst="rect">
          <a:avLst/>
        </a:prstGeom>
        <a:noFill/>
        <a:ln w="9525" cmpd="sng">
          <a:noFill/>
        </a:ln>
      </xdr:spPr>
    </xdr:pic>
    <xdr:clientData/>
  </xdr:twoCellAnchor>
  <xdr:twoCellAnchor editAs="oneCell">
    <xdr:from>
      <xdr:col>0</xdr:col>
      <xdr:colOff>238125</xdr:colOff>
      <xdr:row>1490</xdr:row>
      <xdr:rowOff>0</xdr:rowOff>
    </xdr:from>
    <xdr:to>
      <xdr:col>1</xdr:col>
      <xdr:colOff>1323975</xdr:colOff>
      <xdr:row>1490</xdr:row>
      <xdr:rowOff>0</xdr:rowOff>
    </xdr:to>
    <xdr:pic>
      <xdr:nvPicPr>
        <xdr:cNvPr id="21" name="Picture 29"/>
        <xdr:cNvPicPr preferRelativeResize="1">
          <a:picLocks noChangeAspect="1"/>
        </xdr:cNvPicPr>
      </xdr:nvPicPr>
      <xdr:blipFill>
        <a:blip r:embed="rId2"/>
        <a:stretch>
          <a:fillRect/>
        </a:stretch>
      </xdr:blipFill>
      <xdr:spPr>
        <a:xfrm>
          <a:off x="238125" y="413337375"/>
          <a:ext cx="1552575" cy="0"/>
        </a:xfrm>
        <a:prstGeom prst="rect">
          <a:avLst/>
        </a:prstGeom>
        <a:noFill/>
        <a:ln w="9525" cmpd="sng">
          <a:noFill/>
        </a:ln>
      </xdr:spPr>
    </xdr:pic>
    <xdr:clientData/>
  </xdr:twoCellAnchor>
  <xdr:twoCellAnchor editAs="oneCell">
    <xdr:from>
      <xdr:col>1</xdr:col>
      <xdr:colOff>4943475</xdr:colOff>
      <xdr:row>1493</xdr:row>
      <xdr:rowOff>85725</xdr:rowOff>
    </xdr:from>
    <xdr:to>
      <xdr:col>1</xdr:col>
      <xdr:colOff>5534025</xdr:colOff>
      <xdr:row>1493</xdr:row>
      <xdr:rowOff>85725</xdr:rowOff>
    </xdr:to>
    <xdr:pic>
      <xdr:nvPicPr>
        <xdr:cNvPr id="22" name="Picture 31"/>
        <xdr:cNvPicPr preferRelativeResize="1">
          <a:picLocks noChangeAspect="1"/>
        </xdr:cNvPicPr>
      </xdr:nvPicPr>
      <xdr:blipFill>
        <a:blip r:embed="rId2"/>
        <a:stretch>
          <a:fillRect/>
        </a:stretch>
      </xdr:blipFill>
      <xdr:spPr>
        <a:xfrm>
          <a:off x="5410200" y="413975550"/>
          <a:ext cx="59055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251\snc%20running%20project\Users\admin\Downloads\2018.08.16%20SNC-ARIPL%20AC%20High-side%20BOQ-R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251\snc%20running%20project\Users\admin\AppData\Local\Microsoft\Windows\Temporary%20Internet%20Files\Content.Outlook\GPE7C6QQ\8.Smoke%20Ventilation%20schedule_G2%20-%2023.12.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
      <sheetName val="BoQ"/>
      <sheetName val="Valves"/>
      <sheetName val="Piping"/>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entilation Calcul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yy17cqHX3gBwyOrbNCk7ZDpupLutywhF/view?usp=sharing" TargetMode="External" /><Relationship Id="rId2" Type="http://schemas.openxmlformats.org/officeDocument/2006/relationships/hyperlink" Target="https://drive.google.com/file/d/1tw8Y38PjzqvwHqtUKMrfxxiUIRv_GjXz/view?usp=sharing"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51"/>
  <sheetViews>
    <sheetView tabSelected="1" view="pageBreakPreview" zoomScale="110" zoomScaleSheetLayoutView="110" zoomScalePageLayoutView="0" workbookViewId="0" topLeftCell="A35">
      <selection activeCell="B48" sqref="B48"/>
    </sheetView>
  </sheetViews>
  <sheetFormatPr defaultColWidth="9.140625" defaultRowHeight="12.75"/>
  <cols>
    <col min="1" max="1" width="10.421875" style="7" customWidth="1"/>
    <col min="2" max="2" width="70.57421875" style="9" bestFit="1" customWidth="1"/>
    <col min="3" max="3" width="20.57421875" style="7" bestFit="1" customWidth="1"/>
    <col min="4" max="5" width="20.57421875" style="7" customWidth="1"/>
    <col min="6" max="6" width="12.421875" style="7" bestFit="1" customWidth="1"/>
    <col min="7" max="7" width="10.00390625" style="7" bestFit="1" customWidth="1"/>
    <col min="8" max="8" width="12.421875" style="7" bestFit="1" customWidth="1"/>
    <col min="9" max="16384" width="9.140625" style="7" customWidth="1"/>
  </cols>
  <sheetData>
    <row r="1" spans="1:5" s="4" customFormat="1" ht="12.75">
      <c r="A1" s="1"/>
      <c r="B1" s="2"/>
      <c r="C1" s="3"/>
      <c r="D1" s="3"/>
      <c r="E1" s="3"/>
    </row>
    <row r="2" spans="1:5" s="4" customFormat="1" ht="25.5">
      <c r="A2" s="886" t="s">
        <v>122</v>
      </c>
      <c r="B2" s="886"/>
      <c r="C2" s="886"/>
      <c r="D2" s="413"/>
      <c r="E2" s="413"/>
    </row>
    <row r="3" spans="1:5" s="4" customFormat="1" ht="29.25" customHeight="1">
      <c r="A3" s="13" t="s">
        <v>142</v>
      </c>
      <c r="B3" s="885" t="s">
        <v>124</v>
      </c>
      <c r="C3" s="885"/>
      <c r="D3" s="412"/>
      <c r="E3" s="412"/>
    </row>
    <row r="4" spans="1:5" s="4" customFormat="1" ht="12.75">
      <c r="A4" s="6"/>
      <c r="B4" s="5"/>
      <c r="C4" s="3"/>
      <c r="D4" s="3"/>
      <c r="E4" s="3"/>
    </row>
    <row r="5" spans="1:5" s="4" customFormat="1" ht="54.75" customHeight="1">
      <c r="A5" s="6">
        <v>1</v>
      </c>
      <c r="B5" s="885" t="s">
        <v>125</v>
      </c>
      <c r="C5" s="885"/>
      <c r="D5" s="412"/>
      <c r="E5" s="412"/>
    </row>
    <row r="6" spans="1:5" s="4" customFormat="1" ht="12.75">
      <c r="A6" s="6"/>
      <c r="B6" s="5"/>
      <c r="C6" s="3"/>
      <c r="D6" s="3"/>
      <c r="E6" s="3"/>
    </row>
    <row r="7" spans="1:5" s="4" customFormat="1" ht="46.5" customHeight="1">
      <c r="A7" s="6">
        <v>2</v>
      </c>
      <c r="B7" s="885" t="s">
        <v>140</v>
      </c>
      <c r="C7" s="885"/>
      <c r="D7" s="412"/>
      <c r="E7" s="412"/>
    </row>
    <row r="8" spans="1:5" s="4" customFormat="1" ht="36.75" customHeight="1">
      <c r="A8" s="6"/>
      <c r="B8" s="887" t="s">
        <v>143</v>
      </c>
      <c r="C8" s="887"/>
      <c r="D8" s="414"/>
      <c r="E8" s="414"/>
    </row>
    <row r="9" spans="1:5" s="4" customFormat="1" ht="12.75">
      <c r="A9" s="6"/>
      <c r="B9" s="5"/>
      <c r="C9" s="3"/>
      <c r="D9" s="3"/>
      <c r="E9" s="3"/>
    </row>
    <row r="10" spans="1:5" s="4" customFormat="1" ht="42" customHeight="1">
      <c r="A10" s="6">
        <v>3</v>
      </c>
      <c r="B10" s="885" t="s">
        <v>126</v>
      </c>
      <c r="C10" s="885"/>
      <c r="D10" s="412"/>
      <c r="E10" s="412"/>
    </row>
    <row r="11" spans="1:5" s="4" customFormat="1" ht="12.75">
      <c r="A11" s="6"/>
      <c r="B11" s="5"/>
      <c r="C11" s="3"/>
      <c r="D11" s="3"/>
      <c r="E11" s="3"/>
    </row>
    <row r="12" spans="1:5" s="4" customFormat="1" ht="45.75" customHeight="1">
      <c r="A12" s="6">
        <v>4</v>
      </c>
      <c r="B12" s="885" t="s">
        <v>127</v>
      </c>
      <c r="C12" s="885"/>
      <c r="D12" s="412"/>
      <c r="E12" s="412"/>
    </row>
    <row r="13" spans="1:5" s="4" customFormat="1" ht="12.75">
      <c r="A13" s="6"/>
      <c r="B13" s="5"/>
      <c r="C13" s="3"/>
      <c r="D13" s="3"/>
      <c r="E13" s="3"/>
    </row>
    <row r="14" spans="1:5" s="4" customFormat="1" ht="42.75" customHeight="1">
      <c r="A14" s="6">
        <v>5</v>
      </c>
      <c r="B14" s="885" t="s">
        <v>128</v>
      </c>
      <c r="C14" s="885"/>
      <c r="D14" s="412"/>
      <c r="E14" s="412"/>
    </row>
    <row r="15" spans="1:5" s="4" customFormat="1" ht="12.75">
      <c r="A15" s="6"/>
      <c r="B15" s="5"/>
      <c r="C15" s="3"/>
      <c r="D15" s="3"/>
      <c r="E15" s="3"/>
    </row>
    <row r="16" spans="1:5" s="4" customFormat="1" ht="12.75">
      <c r="A16" s="6">
        <v>6</v>
      </c>
      <c r="B16" s="885" t="s">
        <v>129</v>
      </c>
      <c r="C16" s="885"/>
      <c r="D16" s="412"/>
      <c r="E16" s="412"/>
    </row>
    <row r="17" spans="1:5" s="4" customFormat="1" ht="12.75">
      <c r="A17" s="6"/>
      <c r="B17" s="5"/>
      <c r="C17" s="3"/>
      <c r="D17" s="3"/>
      <c r="E17" s="3"/>
    </row>
    <row r="18" spans="1:5" s="4" customFormat="1" ht="28.5" customHeight="1">
      <c r="A18" s="6">
        <v>7</v>
      </c>
      <c r="B18" s="885" t="s">
        <v>130</v>
      </c>
      <c r="C18" s="885"/>
      <c r="D18" s="412"/>
      <c r="E18" s="412"/>
    </row>
    <row r="19" spans="1:5" s="4" customFormat="1" ht="12.75">
      <c r="A19" s="6"/>
      <c r="B19" s="5"/>
      <c r="C19" s="3"/>
      <c r="D19" s="3"/>
      <c r="E19" s="3"/>
    </row>
    <row r="20" spans="1:5" s="4" customFormat="1" ht="17.25" customHeight="1">
      <c r="A20" s="6">
        <v>8</v>
      </c>
      <c r="B20" s="885" t="s">
        <v>131</v>
      </c>
      <c r="C20" s="885"/>
      <c r="D20" s="412"/>
      <c r="E20" s="412"/>
    </row>
    <row r="21" spans="1:5" s="4" customFormat="1" ht="12.75">
      <c r="A21" s="6"/>
      <c r="B21" s="5"/>
      <c r="C21" s="3"/>
      <c r="D21" s="3"/>
      <c r="E21" s="3"/>
    </row>
    <row r="22" spans="1:5" s="4" customFormat="1" ht="12.75">
      <c r="A22" s="6">
        <v>9</v>
      </c>
      <c r="B22" s="5" t="s">
        <v>132</v>
      </c>
      <c r="C22" s="3"/>
      <c r="D22" s="3"/>
      <c r="E22" s="3"/>
    </row>
    <row r="23" spans="1:5" s="4" customFormat="1" ht="12.75">
      <c r="A23" s="6"/>
      <c r="B23" s="5"/>
      <c r="C23" s="3"/>
      <c r="D23" s="3"/>
      <c r="E23" s="3"/>
    </row>
    <row r="24" spans="1:5" s="4" customFormat="1" ht="30" customHeight="1">
      <c r="A24" s="6">
        <v>10</v>
      </c>
      <c r="B24" s="885" t="s">
        <v>133</v>
      </c>
      <c r="C24" s="885"/>
      <c r="D24" s="412"/>
      <c r="E24" s="412"/>
    </row>
    <row r="25" spans="1:5" s="4" customFormat="1" ht="12.75">
      <c r="A25" s="6"/>
      <c r="B25" s="5"/>
      <c r="C25" s="3"/>
      <c r="D25" s="3"/>
      <c r="E25" s="3"/>
    </row>
    <row r="26" spans="1:5" s="4" customFormat="1" ht="33.75" customHeight="1">
      <c r="A26" s="6">
        <v>11</v>
      </c>
      <c r="B26" s="885" t="s">
        <v>134</v>
      </c>
      <c r="C26" s="885"/>
      <c r="D26" s="412"/>
      <c r="E26" s="412"/>
    </row>
    <row r="27" spans="1:5" s="4" customFormat="1" ht="12.75">
      <c r="A27" s="6"/>
      <c r="B27" s="5"/>
      <c r="C27" s="3"/>
      <c r="D27" s="3"/>
      <c r="E27" s="3"/>
    </row>
    <row r="28" spans="1:5" ht="25.5">
      <c r="A28" s="886" t="s">
        <v>135</v>
      </c>
      <c r="B28" s="886"/>
      <c r="C28" s="886"/>
      <c r="D28" s="413"/>
      <c r="E28" s="413"/>
    </row>
    <row r="29" spans="1:5" ht="12.75">
      <c r="A29" s="8"/>
      <c r="B29" s="5"/>
      <c r="C29" s="8"/>
      <c r="D29" s="8"/>
      <c r="E29" s="8"/>
    </row>
    <row r="30" spans="1:7" s="124" customFormat="1" ht="19.5" customHeight="1">
      <c r="A30" s="132" t="s">
        <v>136</v>
      </c>
      <c r="B30" s="139" t="s">
        <v>137</v>
      </c>
      <c r="C30" s="133" t="s">
        <v>138</v>
      </c>
      <c r="D30" s="7"/>
      <c r="E30" s="7"/>
      <c r="F30" s="7"/>
      <c r="G30" s="7"/>
    </row>
    <row r="31" spans="1:3" ht="12.75">
      <c r="A31" s="10"/>
      <c r="B31" s="11"/>
      <c r="C31" s="12"/>
    </row>
    <row r="32" spans="1:3" ht="12.75">
      <c r="A32" s="585" t="s">
        <v>21</v>
      </c>
      <c r="B32" s="708" t="s">
        <v>123</v>
      </c>
      <c r="C32" s="714">
        <v>0</v>
      </c>
    </row>
    <row r="33" spans="1:3" ht="12.75">
      <c r="A33" s="585" t="s">
        <v>16</v>
      </c>
      <c r="B33" s="708" t="s">
        <v>271</v>
      </c>
      <c r="C33" s="877">
        <v>0</v>
      </c>
    </row>
    <row r="34" spans="1:3" ht="12.75">
      <c r="A34" s="585" t="s">
        <v>82</v>
      </c>
      <c r="B34" s="710" t="s">
        <v>251</v>
      </c>
      <c r="C34" s="714">
        <v>0</v>
      </c>
    </row>
    <row r="35" spans="1:3" ht="25.5">
      <c r="A35" s="585" t="s">
        <v>15</v>
      </c>
      <c r="B35" s="710" t="s">
        <v>865</v>
      </c>
      <c r="C35" s="709">
        <v>0</v>
      </c>
    </row>
    <row r="36" spans="1:3" ht="12.75">
      <c r="A36" s="585" t="s">
        <v>17</v>
      </c>
      <c r="B36" s="710" t="s">
        <v>970</v>
      </c>
      <c r="C36" s="709">
        <v>0</v>
      </c>
    </row>
    <row r="37" spans="1:3" ht="12.75">
      <c r="A37" s="585" t="s">
        <v>24</v>
      </c>
      <c r="B37" s="708" t="s">
        <v>78</v>
      </c>
      <c r="C37" s="709">
        <v>0</v>
      </c>
    </row>
    <row r="38" spans="1:3" ht="12.75">
      <c r="A38" s="585" t="s">
        <v>465</v>
      </c>
      <c r="B38" s="711" t="s">
        <v>252</v>
      </c>
      <c r="C38" s="709">
        <v>0</v>
      </c>
    </row>
    <row r="39" spans="1:3" ht="12.75">
      <c r="A39" s="585" t="s">
        <v>480</v>
      </c>
      <c r="B39" s="712" t="s">
        <v>747</v>
      </c>
      <c r="C39" s="709">
        <v>0</v>
      </c>
    </row>
    <row r="40" spans="1:3" ht="12.75">
      <c r="A40" s="585" t="s">
        <v>485</v>
      </c>
      <c r="B40" s="712" t="s">
        <v>776</v>
      </c>
      <c r="C40" s="709">
        <v>0</v>
      </c>
    </row>
    <row r="41" spans="1:3" ht="12.75">
      <c r="A41" s="585" t="s">
        <v>938</v>
      </c>
      <c r="B41" s="712" t="s">
        <v>833</v>
      </c>
      <c r="C41" s="709">
        <v>0</v>
      </c>
    </row>
    <row r="42" spans="1:3" ht="12.75">
      <c r="A42" s="470" t="s">
        <v>939</v>
      </c>
      <c r="B42" s="713" t="s">
        <v>141</v>
      </c>
      <c r="C42" s="714">
        <v>0</v>
      </c>
    </row>
    <row r="43" spans="1:3" ht="12.75">
      <c r="A43" s="585"/>
      <c r="B43" s="715"/>
      <c r="C43" s="679"/>
    </row>
    <row r="44" spans="1:7" s="345" customFormat="1" ht="15.75" customHeight="1">
      <c r="A44" s="716"/>
      <c r="B44" s="717" t="s">
        <v>139</v>
      </c>
      <c r="C44" s="718">
        <f>SUM(C31:C43)</f>
        <v>0</v>
      </c>
      <c r="D44" s="7"/>
      <c r="E44" s="7"/>
      <c r="F44" s="7"/>
      <c r="G44" s="7"/>
    </row>
    <row r="45" ht="12.75">
      <c r="H45" s="415"/>
    </row>
    <row r="46" spans="1:3" ht="12.75">
      <c r="A46" s="410" t="s">
        <v>75</v>
      </c>
      <c r="B46" s="411" t="s">
        <v>686</v>
      </c>
      <c r="C46" s="603"/>
    </row>
    <row r="47" ht="12.75">
      <c r="C47" s="603"/>
    </row>
    <row r="48" spans="2:3" ht="12.75">
      <c r="B48" s="884" t="s">
        <v>1243</v>
      </c>
      <c r="C48" s="603"/>
    </row>
    <row r="49" ht="12.75">
      <c r="B49" s="9" t="s">
        <v>1244</v>
      </c>
    </row>
    <row r="50" ht="12.75">
      <c r="B50" s="884" t="s">
        <v>1245</v>
      </c>
    </row>
    <row r="51" ht="12.75">
      <c r="B51" s="9" t="s">
        <v>1246</v>
      </c>
    </row>
  </sheetData>
  <sheetProtection/>
  <mergeCells count="14">
    <mergeCell ref="B16:C16"/>
    <mergeCell ref="B18:C18"/>
    <mergeCell ref="B20:C20"/>
    <mergeCell ref="B24:C24"/>
    <mergeCell ref="B26:C26"/>
    <mergeCell ref="A28:C28"/>
    <mergeCell ref="B12:C12"/>
    <mergeCell ref="B14:C14"/>
    <mergeCell ref="A2:C2"/>
    <mergeCell ref="B3:C3"/>
    <mergeCell ref="B5:C5"/>
    <mergeCell ref="B7:C7"/>
    <mergeCell ref="B8:C8"/>
    <mergeCell ref="B10:C10"/>
  </mergeCells>
  <hyperlinks>
    <hyperlink ref="B48" r:id="rId1" display="https://drive.google.com/file/d/1yy17cqHX3gBwyOrbNCk7ZDpupLutywhF/view?usp=sharing"/>
    <hyperlink ref="B50" r:id="rId2" display="https://drive.google.com/file/d/1tw8Y38PjzqvwHqtUKMrfxxiUIRv_GjXz/view?usp=sharing"/>
  </hyperlinks>
  <printOptions horizontalCentered="1"/>
  <pageMargins left="0.1968503937007874" right="0.1968503937007874" top="0.7480314960629921" bottom="0.7480314960629921" header="0.31496062992125984" footer="0.31496062992125984"/>
  <pageSetup horizontalDpi="600" verticalDpi="600" orientation="portrait" r:id="rId3"/>
  <headerFooter>
    <oddHeader>&amp;L&amp;"Calibri,Bold"SUNIL NAYYAR CONSULTING ENGINEERS LLP&amp;R&amp;"Calibri,Bold"SQ-&amp;P</oddHeader>
    <oddFooter>&amp;L&amp;"-,Bold"GALGOTIA UNIVERSITY-ADMIN BLOCK&amp;R&amp;"-,Bold"HVAC WORKS</oddFooter>
  </headerFooter>
  <rowBreaks count="1" manualBreakCount="1">
    <brk id="27" max="255" man="1"/>
  </rowBreaks>
</worksheet>
</file>

<file path=xl/worksheets/sheet2.xml><?xml version="1.0" encoding="utf-8"?>
<worksheet xmlns="http://schemas.openxmlformats.org/spreadsheetml/2006/main" xmlns:r="http://schemas.openxmlformats.org/officeDocument/2006/relationships">
  <sheetPr>
    <tabColor rgb="FFFF0000"/>
  </sheetPr>
  <dimension ref="A1:V1663"/>
  <sheetViews>
    <sheetView view="pageBreakPreview" zoomScale="90" zoomScaleNormal="115" zoomScaleSheetLayoutView="90" zoomScalePageLayoutView="0" workbookViewId="0" topLeftCell="A1">
      <pane ySplit="4" topLeftCell="A114" activePane="bottomLeft" state="frozen"/>
      <selection pane="topLeft" activeCell="B52" sqref="B52"/>
      <selection pane="bottomLeft" activeCell="B124" sqref="B124"/>
    </sheetView>
  </sheetViews>
  <sheetFormatPr defaultColWidth="9.140625" defaultRowHeight="12.75"/>
  <cols>
    <col min="1" max="1" width="7.00390625" style="329" bestFit="1" customWidth="1"/>
    <col min="2" max="2" width="96.421875" style="330" customWidth="1"/>
    <col min="3" max="3" width="5.57421875" style="331" bestFit="1" customWidth="1"/>
    <col min="4" max="4" width="6.00390625" style="331" bestFit="1" customWidth="1"/>
    <col min="5" max="5" width="13.8515625" style="681" bestFit="1" customWidth="1"/>
    <col min="6" max="6" width="17.7109375" style="681" bestFit="1" customWidth="1"/>
    <col min="7" max="7" width="15.140625" style="142" customWidth="1"/>
    <col min="8" max="9" width="9.140625" style="142" customWidth="1"/>
    <col min="10" max="10" width="11.7109375" style="142" customWidth="1"/>
    <col min="11" max="16384" width="9.140625" style="142" customWidth="1"/>
  </cols>
  <sheetData>
    <row r="1" spans="1:6" ht="21" customHeight="1">
      <c r="A1" s="888" t="s">
        <v>700</v>
      </c>
      <c r="B1" s="889"/>
      <c r="C1" s="889"/>
      <c r="D1" s="889"/>
      <c r="E1" s="889"/>
      <c r="F1" s="889"/>
    </row>
    <row r="2" spans="1:6" ht="28.5" customHeight="1">
      <c r="A2" s="890" t="s">
        <v>687</v>
      </c>
      <c r="B2" s="890"/>
      <c r="C2" s="890"/>
      <c r="D2" s="890"/>
      <c r="E2" s="890"/>
      <c r="F2" s="890"/>
    </row>
    <row r="3" spans="1:6" s="706" customFormat="1" ht="18.75" customHeight="1">
      <c r="A3" s="144" t="s">
        <v>7</v>
      </c>
      <c r="B3" s="145" t="s">
        <v>0</v>
      </c>
      <c r="C3" s="144" t="s">
        <v>470</v>
      </c>
      <c r="D3" s="144" t="s">
        <v>1</v>
      </c>
      <c r="E3" s="705" t="s">
        <v>2</v>
      </c>
      <c r="F3" s="705" t="s">
        <v>3</v>
      </c>
    </row>
    <row r="4" spans="1:6" ht="14.25">
      <c r="A4" s="144" t="s">
        <v>8</v>
      </c>
      <c r="B4" s="145"/>
      <c r="C4" s="146"/>
      <c r="D4" s="146"/>
      <c r="E4" s="653" t="s">
        <v>9</v>
      </c>
      <c r="F4" s="653" t="s">
        <v>9</v>
      </c>
    </row>
    <row r="5" spans="1:6" ht="14.25">
      <c r="A5" s="144"/>
      <c r="B5" s="147" t="s">
        <v>161</v>
      </c>
      <c r="C5" s="146"/>
      <c r="D5" s="146"/>
      <c r="E5" s="653"/>
      <c r="F5" s="653"/>
    </row>
    <row r="6" spans="1:6" s="151" customFormat="1" ht="14.25">
      <c r="A6" s="148" t="s">
        <v>21</v>
      </c>
      <c r="B6" s="149" t="s">
        <v>123</v>
      </c>
      <c r="C6" s="150"/>
      <c r="D6" s="150"/>
      <c r="E6" s="654"/>
      <c r="F6" s="654"/>
    </row>
    <row r="7" spans="1:6" s="606" customFormat="1" ht="14.25">
      <c r="A7" s="604">
        <v>1</v>
      </c>
      <c r="B7" s="179" t="s">
        <v>945</v>
      </c>
      <c r="C7" s="605"/>
      <c r="D7" s="605"/>
      <c r="E7" s="462"/>
      <c r="F7" s="462"/>
    </row>
    <row r="8" spans="1:6" s="491" customFormat="1" ht="173.25" customHeight="1">
      <c r="A8" s="522" t="s">
        <v>21</v>
      </c>
      <c r="B8" s="307" t="s">
        <v>1203</v>
      </c>
      <c r="C8" s="607"/>
      <c r="D8" s="489"/>
      <c r="E8" s="445"/>
      <c r="F8" s="445"/>
    </row>
    <row r="9" spans="1:6" s="491" customFormat="1" ht="14.25">
      <c r="A9" s="608"/>
      <c r="B9" s="157" t="s">
        <v>946</v>
      </c>
      <c r="C9" s="607"/>
      <c r="D9" s="489"/>
      <c r="E9" s="445"/>
      <c r="F9" s="445"/>
    </row>
    <row r="10" spans="1:6" s="491" customFormat="1" ht="36" customHeight="1">
      <c r="A10" s="609"/>
      <c r="B10" s="157" t="s">
        <v>267</v>
      </c>
      <c r="C10" s="607"/>
      <c r="D10" s="489"/>
      <c r="E10" s="445"/>
      <c r="F10" s="445"/>
    </row>
    <row r="11" spans="1:6" s="491" customFormat="1" ht="14.25">
      <c r="A11" s="609"/>
      <c r="B11" s="157" t="s">
        <v>947</v>
      </c>
      <c r="C11" s="607"/>
      <c r="D11" s="489"/>
      <c r="E11" s="445"/>
      <c r="F11" s="445"/>
    </row>
    <row r="12" spans="1:6" s="491" customFormat="1" ht="28.5">
      <c r="A12" s="522" t="s">
        <v>753</v>
      </c>
      <c r="B12" s="122" t="s">
        <v>1210</v>
      </c>
      <c r="C12" s="607"/>
      <c r="D12" s="489"/>
      <c r="E12" s="445"/>
      <c r="F12" s="445"/>
    </row>
    <row r="13" spans="1:6" s="491" customFormat="1" ht="43.5">
      <c r="A13" s="620"/>
      <c r="B13" s="122" t="s">
        <v>961</v>
      </c>
      <c r="C13" s="489"/>
      <c r="D13" s="489"/>
      <c r="E13" s="445"/>
      <c r="F13" s="445"/>
    </row>
    <row r="14" spans="1:6" s="491" customFormat="1" ht="14.25">
      <c r="A14" s="608"/>
      <c r="B14" s="726" t="s">
        <v>948</v>
      </c>
      <c r="C14" s="607"/>
      <c r="D14" s="489"/>
      <c r="E14" s="445"/>
      <c r="F14" s="445"/>
    </row>
    <row r="15" spans="1:6" s="491" customFormat="1" ht="28.5">
      <c r="A15" s="608"/>
      <c r="B15" s="727" t="s">
        <v>1135</v>
      </c>
      <c r="C15" s="607"/>
      <c r="D15" s="489"/>
      <c r="E15" s="445"/>
      <c r="F15" s="445"/>
    </row>
    <row r="16" spans="1:6" s="491" customFormat="1" ht="43.5">
      <c r="A16" s="608"/>
      <c r="B16" s="727" t="s">
        <v>949</v>
      </c>
      <c r="C16" s="607"/>
      <c r="D16" s="489"/>
      <c r="E16" s="445"/>
      <c r="F16" s="445"/>
    </row>
    <row r="17" spans="1:6" s="491" customFormat="1" ht="28.5">
      <c r="A17" s="608"/>
      <c r="B17" s="727" t="s">
        <v>950</v>
      </c>
      <c r="C17" s="607"/>
      <c r="D17" s="489"/>
      <c r="E17" s="445"/>
      <c r="F17" s="445"/>
    </row>
    <row r="18" spans="1:6" s="491" customFormat="1" ht="14.25">
      <c r="A18" s="608"/>
      <c r="B18" s="122" t="s">
        <v>951</v>
      </c>
      <c r="C18" s="607"/>
      <c r="D18" s="489"/>
      <c r="E18" s="445"/>
      <c r="F18" s="445"/>
    </row>
    <row r="19" spans="1:6" s="491" customFormat="1" ht="14.25">
      <c r="A19" s="608"/>
      <c r="B19" s="122" t="s">
        <v>1204</v>
      </c>
      <c r="C19" s="607"/>
      <c r="D19" s="489"/>
      <c r="E19" s="445"/>
      <c r="F19" s="445"/>
    </row>
    <row r="20" spans="1:6" s="491" customFormat="1" ht="14.25">
      <c r="A20" s="490" t="s">
        <v>4</v>
      </c>
      <c r="B20" s="160" t="s">
        <v>952</v>
      </c>
      <c r="C20" s="607"/>
      <c r="D20" s="489"/>
      <c r="E20" s="445"/>
      <c r="F20" s="445"/>
    </row>
    <row r="21" spans="1:6" s="491" customFormat="1" ht="19.5" customHeight="1">
      <c r="A21" s="608"/>
      <c r="B21" s="157" t="s">
        <v>956</v>
      </c>
      <c r="C21" s="607"/>
      <c r="D21" s="489"/>
      <c r="E21" s="445"/>
      <c r="F21" s="445"/>
    </row>
    <row r="22" spans="1:6" s="491" customFormat="1" ht="19.5" customHeight="1">
      <c r="A22" s="608"/>
      <c r="B22" s="159" t="s">
        <v>957</v>
      </c>
      <c r="C22" s="607"/>
      <c r="D22" s="489"/>
      <c r="E22" s="445"/>
      <c r="F22" s="445"/>
    </row>
    <row r="23" spans="1:6" s="491" customFormat="1" ht="19.5" customHeight="1">
      <c r="A23" s="608"/>
      <c r="B23" s="159" t="s">
        <v>958</v>
      </c>
      <c r="C23" s="607"/>
      <c r="D23" s="489"/>
      <c r="E23" s="445"/>
      <c r="F23" s="445"/>
    </row>
    <row r="24" spans="1:6" s="491" customFormat="1" ht="14.25">
      <c r="A24" s="608"/>
      <c r="B24" s="159" t="s">
        <v>959</v>
      </c>
      <c r="C24" s="607"/>
      <c r="D24" s="489"/>
      <c r="E24" s="445"/>
      <c r="F24" s="445"/>
    </row>
    <row r="25" spans="1:6" s="491" customFormat="1" ht="14.25">
      <c r="A25" s="608"/>
      <c r="B25" s="159" t="s">
        <v>962</v>
      </c>
      <c r="C25" s="607"/>
      <c r="D25" s="489"/>
      <c r="E25" s="445"/>
      <c r="F25" s="445"/>
    </row>
    <row r="26" spans="1:6" s="491" customFormat="1" ht="28.5">
      <c r="A26" s="608"/>
      <c r="B26" s="157" t="s">
        <v>963</v>
      </c>
      <c r="C26" s="607"/>
      <c r="D26" s="489"/>
      <c r="E26" s="445"/>
      <c r="F26" s="445"/>
    </row>
    <row r="27" spans="1:6" s="491" customFormat="1" ht="19.5" customHeight="1">
      <c r="A27" s="608"/>
      <c r="B27" s="157" t="s">
        <v>964</v>
      </c>
      <c r="C27" s="607"/>
      <c r="D27" s="489"/>
      <c r="E27" s="445"/>
      <c r="F27" s="445"/>
    </row>
    <row r="28" spans="1:6" s="491" customFormat="1" ht="19.5" customHeight="1">
      <c r="A28" s="608"/>
      <c r="B28" s="157" t="s">
        <v>1208</v>
      </c>
      <c r="C28" s="607"/>
      <c r="D28" s="489"/>
      <c r="E28" s="445"/>
      <c r="F28" s="445"/>
    </row>
    <row r="29" spans="1:6" s="491" customFormat="1" ht="19.5" customHeight="1">
      <c r="A29" s="608"/>
      <c r="B29" s="157" t="s">
        <v>1209</v>
      </c>
      <c r="C29" s="607"/>
      <c r="D29" s="489"/>
      <c r="E29" s="445"/>
      <c r="F29" s="445"/>
    </row>
    <row r="30" spans="1:6" s="491" customFormat="1" ht="19.5" customHeight="1">
      <c r="A30" s="608"/>
      <c r="B30" s="157" t="s">
        <v>953</v>
      </c>
      <c r="C30" s="607"/>
      <c r="D30" s="489"/>
      <c r="E30" s="445"/>
      <c r="F30" s="445"/>
    </row>
    <row r="31" spans="1:6" s="491" customFormat="1" ht="19.5" customHeight="1">
      <c r="A31" s="608"/>
      <c r="B31" s="157" t="s">
        <v>987</v>
      </c>
      <c r="C31" s="607"/>
      <c r="D31" s="489"/>
      <c r="E31" s="445"/>
      <c r="F31" s="445"/>
    </row>
    <row r="32" spans="1:6" s="491" customFormat="1" ht="28.5">
      <c r="A32" s="444" t="s">
        <v>954</v>
      </c>
      <c r="B32" s="157" t="s">
        <v>955</v>
      </c>
      <c r="C32" s="445"/>
      <c r="D32" s="445"/>
      <c r="E32" s="445"/>
      <c r="F32" s="445"/>
    </row>
    <row r="33" spans="1:6" s="491" customFormat="1" ht="14.25">
      <c r="A33" s="444"/>
      <c r="B33" s="122" t="s">
        <v>960</v>
      </c>
      <c r="C33" s="445" t="s">
        <v>23</v>
      </c>
      <c r="D33" s="445">
        <v>2</v>
      </c>
      <c r="E33" s="819"/>
      <c r="F33" s="659">
        <f>D33*E33</f>
        <v>0</v>
      </c>
    </row>
    <row r="34" spans="1:6" s="151" customFormat="1" ht="14.25">
      <c r="A34" s="162"/>
      <c r="B34" s="159"/>
      <c r="C34" s="158"/>
      <c r="D34" s="158"/>
      <c r="E34" s="141"/>
      <c r="F34" s="141"/>
    </row>
    <row r="35" spans="1:6" s="204" customFormat="1" ht="14.25">
      <c r="A35" s="191">
        <v>2</v>
      </c>
      <c r="B35" s="192" t="s">
        <v>229</v>
      </c>
      <c r="C35" s="188"/>
      <c r="D35" s="188"/>
      <c r="E35" s="655"/>
      <c r="F35" s="141"/>
    </row>
    <row r="36" spans="1:6" s="155" customFormat="1" ht="14.25">
      <c r="A36" s="152">
        <v>2.1</v>
      </c>
      <c r="B36" s="153" t="s">
        <v>901</v>
      </c>
      <c r="C36" s="154"/>
      <c r="D36" s="154"/>
      <c r="E36" s="656"/>
      <c r="F36" s="656"/>
    </row>
    <row r="37" spans="1:6" ht="82.5" customHeight="1">
      <c r="A37" s="156"/>
      <c r="B37" s="147" t="s">
        <v>1231</v>
      </c>
      <c r="C37" s="146"/>
      <c r="D37" s="158"/>
      <c r="E37" s="141"/>
      <c r="F37" s="141"/>
    </row>
    <row r="38" spans="1:6" ht="14.25">
      <c r="A38" s="156"/>
      <c r="B38" s="157" t="s">
        <v>263</v>
      </c>
      <c r="C38" s="158"/>
      <c r="D38" s="158"/>
      <c r="E38" s="141"/>
      <c r="F38" s="141"/>
    </row>
    <row r="39" spans="1:6" ht="29.25" customHeight="1">
      <c r="A39" s="156"/>
      <c r="B39" s="145" t="s">
        <v>267</v>
      </c>
      <c r="C39" s="146"/>
      <c r="D39" s="158"/>
      <c r="E39" s="141"/>
      <c r="F39" s="141"/>
    </row>
    <row r="40" spans="1:6" ht="32.25" customHeight="1">
      <c r="A40" s="156"/>
      <c r="B40" s="159" t="s">
        <v>268</v>
      </c>
      <c r="C40" s="158"/>
      <c r="D40" s="158"/>
      <c r="E40" s="141"/>
      <c r="F40" s="141"/>
    </row>
    <row r="41" spans="1:6" ht="29.25" customHeight="1">
      <c r="A41" s="156"/>
      <c r="B41" s="145" t="s">
        <v>227</v>
      </c>
      <c r="C41" s="146"/>
      <c r="D41" s="158"/>
      <c r="E41" s="141"/>
      <c r="F41" s="141"/>
    </row>
    <row r="42" spans="1:6" ht="14.25">
      <c r="A42" s="156"/>
      <c r="B42" s="159" t="s">
        <v>182</v>
      </c>
      <c r="C42" s="158"/>
      <c r="D42" s="158"/>
      <c r="E42" s="141"/>
      <c r="F42" s="141"/>
    </row>
    <row r="43" spans="1:6" ht="21" customHeight="1">
      <c r="A43" s="156" t="s">
        <v>29</v>
      </c>
      <c r="B43" s="145" t="s">
        <v>164</v>
      </c>
      <c r="C43" s="146"/>
      <c r="D43" s="158"/>
      <c r="E43" s="141"/>
      <c r="F43" s="141"/>
    </row>
    <row r="44" spans="1:6" ht="14.25">
      <c r="A44" s="156" t="s">
        <v>30</v>
      </c>
      <c r="B44" s="160" t="s">
        <v>165</v>
      </c>
      <c r="C44" s="158"/>
      <c r="D44" s="158"/>
      <c r="E44" s="141"/>
      <c r="F44" s="141"/>
    </row>
    <row r="45" spans="1:6" ht="17.25" customHeight="1">
      <c r="A45" s="156" t="s">
        <v>31</v>
      </c>
      <c r="B45" s="145" t="s">
        <v>208</v>
      </c>
      <c r="C45" s="146"/>
      <c r="D45" s="158"/>
      <c r="E45" s="141"/>
      <c r="F45" s="141"/>
    </row>
    <row r="46" spans="1:6" ht="219" customHeight="1">
      <c r="A46" s="156"/>
      <c r="B46" s="160" t="s">
        <v>1232</v>
      </c>
      <c r="C46" s="158"/>
      <c r="D46" s="158"/>
      <c r="E46" s="141"/>
      <c r="F46" s="141"/>
    </row>
    <row r="47" spans="1:6" ht="28.5">
      <c r="A47" s="162"/>
      <c r="B47" s="159" t="s">
        <v>228</v>
      </c>
      <c r="C47" s="158"/>
      <c r="D47" s="158"/>
      <c r="E47" s="141"/>
      <c r="F47" s="141"/>
    </row>
    <row r="48" spans="1:6" ht="28.5">
      <c r="A48" s="156"/>
      <c r="B48" s="157" t="s">
        <v>467</v>
      </c>
      <c r="C48" s="158"/>
      <c r="D48" s="158"/>
      <c r="E48" s="141"/>
      <c r="F48" s="141"/>
    </row>
    <row r="49" spans="1:6" ht="36" customHeight="1">
      <c r="A49" s="156"/>
      <c r="B49" s="145" t="s">
        <v>245</v>
      </c>
      <c r="C49" s="146"/>
      <c r="D49" s="158"/>
      <c r="E49" s="141"/>
      <c r="F49" s="141"/>
    </row>
    <row r="50" spans="1:6" ht="28.5">
      <c r="A50" s="156"/>
      <c r="B50" s="122" t="s">
        <v>246</v>
      </c>
      <c r="C50" s="158"/>
      <c r="D50" s="158"/>
      <c r="E50" s="141"/>
      <c r="F50" s="141"/>
    </row>
    <row r="51" spans="1:6" ht="33.75" customHeight="1">
      <c r="A51" s="156"/>
      <c r="B51" s="145" t="s">
        <v>225</v>
      </c>
      <c r="C51" s="146"/>
      <c r="D51" s="158"/>
      <c r="E51" s="141"/>
      <c r="F51" s="141"/>
    </row>
    <row r="52" spans="1:6" ht="14.25">
      <c r="A52" s="156"/>
      <c r="B52" s="122" t="s">
        <v>468</v>
      </c>
      <c r="C52" s="158"/>
      <c r="D52" s="158"/>
      <c r="E52" s="141"/>
      <c r="F52" s="141"/>
    </row>
    <row r="53" spans="1:6" ht="16.5" customHeight="1">
      <c r="A53" s="161"/>
      <c r="B53" s="145" t="s">
        <v>226</v>
      </c>
      <c r="C53" s="146"/>
      <c r="D53" s="158"/>
      <c r="E53" s="141"/>
      <c r="F53" s="141"/>
    </row>
    <row r="54" spans="1:6" ht="14.25">
      <c r="A54" s="156"/>
      <c r="B54" s="122" t="s">
        <v>306</v>
      </c>
      <c r="C54" s="158"/>
      <c r="D54" s="158"/>
      <c r="E54" s="141"/>
      <c r="F54" s="141"/>
    </row>
    <row r="55" spans="1:6" s="165" customFormat="1" ht="14.25">
      <c r="A55" s="163"/>
      <c r="B55" s="164"/>
      <c r="C55" s="188"/>
      <c r="D55" s="188"/>
      <c r="E55" s="655"/>
      <c r="F55" s="141"/>
    </row>
    <row r="56" spans="1:6" ht="14.25">
      <c r="A56" s="162" t="s">
        <v>789</v>
      </c>
      <c r="B56" s="159" t="s">
        <v>926</v>
      </c>
      <c r="C56" s="158"/>
      <c r="D56" s="158"/>
      <c r="E56" s="141"/>
      <c r="F56" s="141"/>
    </row>
    <row r="57" spans="1:6" ht="14.25">
      <c r="A57" s="162" t="s">
        <v>965</v>
      </c>
      <c r="B57" s="159" t="s">
        <v>927</v>
      </c>
      <c r="C57" s="166"/>
      <c r="D57" s="166"/>
      <c r="E57" s="657"/>
      <c r="F57" s="657"/>
    </row>
    <row r="58" spans="1:6" ht="14.25">
      <c r="A58" s="156"/>
      <c r="B58" s="160" t="s">
        <v>988</v>
      </c>
      <c r="C58" s="158"/>
      <c r="D58" s="158"/>
      <c r="E58" s="823"/>
      <c r="F58" s="141"/>
    </row>
    <row r="59" spans="1:6" ht="14.25">
      <c r="A59" s="156"/>
      <c r="B59" s="160" t="s">
        <v>906</v>
      </c>
      <c r="C59" s="158"/>
      <c r="D59" s="158"/>
      <c r="E59" s="823"/>
      <c r="F59" s="141"/>
    </row>
    <row r="60" spans="1:6" ht="14.25">
      <c r="A60" s="156"/>
      <c r="B60" s="160" t="s">
        <v>305</v>
      </c>
      <c r="C60" s="158"/>
      <c r="D60" s="158"/>
      <c r="E60" s="823"/>
      <c r="F60" s="823"/>
    </row>
    <row r="61" spans="1:6" ht="14.25">
      <c r="A61" s="156"/>
      <c r="B61" s="160" t="s">
        <v>181</v>
      </c>
      <c r="C61" s="158"/>
      <c r="D61" s="158"/>
      <c r="E61" s="823"/>
      <c r="F61" s="823"/>
    </row>
    <row r="62" spans="1:6" ht="14.25">
      <c r="A62" s="156"/>
      <c r="B62" s="160" t="s">
        <v>989</v>
      </c>
      <c r="C62" s="158" t="s">
        <v>11</v>
      </c>
      <c r="D62" s="158">
        <v>2</v>
      </c>
      <c r="E62" s="819"/>
      <c r="F62" s="820">
        <f>D62*E62</f>
        <v>0</v>
      </c>
    </row>
    <row r="63" spans="1:6" ht="14.25">
      <c r="A63" s="156"/>
      <c r="B63" s="160"/>
      <c r="C63" s="158"/>
      <c r="D63" s="158"/>
      <c r="E63" s="823"/>
      <c r="F63" s="823"/>
    </row>
    <row r="64" spans="1:6" ht="14.25">
      <c r="A64" s="162" t="s">
        <v>792</v>
      </c>
      <c r="B64" s="159" t="s">
        <v>899</v>
      </c>
      <c r="C64" s="158"/>
      <c r="D64" s="158"/>
      <c r="E64" s="823"/>
      <c r="F64" s="141"/>
    </row>
    <row r="65" spans="1:6" ht="14.25">
      <c r="A65" s="162" t="s">
        <v>966</v>
      </c>
      <c r="B65" s="159" t="s">
        <v>900</v>
      </c>
      <c r="C65" s="166"/>
      <c r="D65" s="166"/>
      <c r="E65" s="823"/>
      <c r="F65" s="657"/>
    </row>
    <row r="66" spans="1:6" ht="14.25">
      <c r="A66" s="156"/>
      <c r="B66" s="160" t="s">
        <v>988</v>
      </c>
      <c r="C66" s="158"/>
      <c r="D66" s="158"/>
      <c r="E66" s="823"/>
      <c r="F66" s="141"/>
    </row>
    <row r="67" spans="1:6" ht="14.25">
      <c r="A67" s="156"/>
      <c r="B67" s="160" t="s">
        <v>907</v>
      </c>
      <c r="C67" s="158"/>
      <c r="D67" s="158"/>
      <c r="E67" s="823"/>
      <c r="F67" s="141"/>
    </row>
    <row r="68" spans="1:6" ht="14.25">
      <c r="A68" s="156"/>
      <c r="B68" s="160" t="s">
        <v>990</v>
      </c>
      <c r="C68" s="158"/>
      <c r="D68" s="158"/>
      <c r="E68" s="823"/>
      <c r="F68" s="823"/>
    </row>
    <row r="69" spans="1:6" ht="14.25">
      <c r="A69" s="156"/>
      <c r="B69" s="160" t="s">
        <v>181</v>
      </c>
      <c r="C69" s="158"/>
      <c r="D69" s="158"/>
      <c r="E69" s="823"/>
      <c r="F69" s="823"/>
    </row>
    <row r="70" spans="1:6" ht="14.25">
      <c r="A70" s="156"/>
      <c r="B70" s="160" t="s">
        <v>991</v>
      </c>
      <c r="C70" s="158" t="s">
        <v>11</v>
      </c>
      <c r="D70" s="158">
        <v>2</v>
      </c>
      <c r="E70" s="819"/>
      <c r="F70" s="821">
        <f>D70*E70</f>
        <v>0</v>
      </c>
    </row>
    <row r="71" spans="1:6" ht="14.25">
      <c r="A71" s="156"/>
      <c r="B71" s="160" t="s">
        <v>1233</v>
      </c>
      <c r="C71" s="158"/>
      <c r="D71" s="158"/>
      <c r="E71" s="823"/>
      <c r="F71" s="821"/>
    </row>
    <row r="72" spans="1:6" ht="14.25">
      <c r="A72" s="156"/>
      <c r="B72" s="160"/>
      <c r="C72" s="158"/>
      <c r="D72" s="158"/>
      <c r="E72" s="823"/>
      <c r="F72" s="821"/>
    </row>
    <row r="73" spans="1:6" ht="14.25">
      <c r="A73" s="289" t="s">
        <v>967</v>
      </c>
      <c r="B73" s="159" t="s">
        <v>898</v>
      </c>
      <c r="C73" s="143"/>
      <c r="D73" s="143"/>
      <c r="E73" s="823"/>
      <c r="F73" s="821"/>
    </row>
    <row r="74" spans="1:6" ht="14.25">
      <c r="A74" s="169"/>
      <c r="B74" s="159" t="s">
        <v>1234</v>
      </c>
      <c r="C74" s="143"/>
      <c r="D74" s="143"/>
      <c r="E74" s="823"/>
      <c r="F74" s="821"/>
    </row>
    <row r="75" spans="1:6" ht="14.25">
      <c r="A75" s="169"/>
      <c r="B75" s="160"/>
      <c r="C75" s="143"/>
      <c r="D75" s="143"/>
      <c r="E75" s="821"/>
      <c r="F75" s="821"/>
    </row>
    <row r="76" spans="1:6" ht="20.25" customHeight="1">
      <c r="A76" s="169"/>
      <c r="B76" s="875" t="s">
        <v>1235</v>
      </c>
      <c r="C76" s="143"/>
      <c r="D76" s="143"/>
      <c r="E76" s="821"/>
      <c r="F76" s="821"/>
    </row>
    <row r="77" spans="1:6" ht="20.25" customHeight="1">
      <c r="A77" s="169"/>
      <c r="B77" s="875" t="s">
        <v>1236</v>
      </c>
      <c r="C77" s="143"/>
      <c r="D77" s="143"/>
      <c r="E77" s="821"/>
      <c r="F77" s="821"/>
    </row>
    <row r="78" spans="1:6" ht="20.25" customHeight="1">
      <c r="A78" s="169"/>
      <c r="B78" s="875" t="s">
        <v>1237</v>
      </c>
      <c r="C78" s="143"/>
      <c r="D78" s="143"/>
      <c r="E78" s="821"/>
      <c r="F78" s="821"/>
    </row>
    <row r="79" spans="1:6" ht="20.25" customHeight="1">
      <c r="A79" s="169"/>
      <c r="B79" s="875" t="s">
        <v>1238</v>
      </c>
      <c r="C79" s="143"/>
      <c r="D79" s="143"/>
      <c r="E79" s="821"/>
      <c r="F79" s="821"/>
    </row>
    <row r="80" spans="1:6" ht="14.25">
      <c r="A80" s="169"/>
      <c r="B80" s="172" t="s">
        <v>1239</v>
      </c>
      <c r="C80" s="143"/>
      <c r="D80" s="143"/>
      <c r="E80" s="821"/>
      <c r="F80" s="821"/>
    </row>
    <row r="81" spans="1:6" ht="14.25">
      <c r="A81" s="169"/>
      <c r="B81" s="172" t="s">
        <v>236</v>
      </c>
      <c r="C81" s="143"/>
      <c r="D81" s="143"/>
      <c r="E81" s="821"/>
      <c r="F81" s="821"/>
    </row>
    <row r="82" spans="1:6" ht="14.25">
      <c r="A82" s="169"/>
      <c r="B82" s="172"/>
      <c r="C82" s="143"/>
      <c r="D82" s="143"/>
      <c r="E82" s="821"/>
      <c r="F82" s="821"/>
    </row>
    <row r="83" spans="1:6" ht="14.25">
      <c r="A83" s="173"/>
      <c r="B83" s="172"/>
      <c r="C83" s="121"/>
      <c r="D83" s="121"/>
      <c r="E83" s="821"/>
      <c r="F83" s="821"/>
    </row>
    <row r="84" spans="1:6" ht="14.25">
      <c r="A84" s="174"/>
      <c r="B84" s="170" t="s">
        <v>237</v>
      </c>
      <c r="C84" s="175"/>
      <c r="D84" s="176"/>
      <c r="E84" s="876"/>
      <c r="F84" s="876"/>
    </row>
    <row r="85" spans="1:6" ht="18.75" customHeight="1">
      <c r="A85" s="174"/>
      <c r="B85" s="172" t="s">
        <v>469</v>
      </c>
      <c r="C85" s="175"/>
      <c r="D85" s="176"/>
      <c r="E85" s="876"/>
      <c r="F85" s="876"/>
    </row>
    <row r="86" spans="1:6" ht="14.25">
      <c r="A86" s="169"/>
      <c r="B86" s="177"/>
      <c r="C86" s="143"/>
      <c r="D86" s="143"/>
      <c r="E86" s="821"/>
      <c r="F86" s="821"/>
    </row>
    <row r="87" spans="1:6" ht="14.25">
      <c r="A87" s="169"/>
      <c r="B87" s="159" t="s">
        <v>233</v>
      </c>
      <c r="C87" s="143"/>
      <c r="D87" s="143"/>
      <c r="E87" s="821"/>
      <c r="F87" s="821"/>
    </row>
    <row r="88" spans="1:6" ht="28.5">
      <c r="A88" s="169"/>
      <c r="B88" s="160" t="s">
        <v>234</v>
      </c>
      <c r="C88" s="143"/>
      <c r="D88" s="143"/>
      <c r="E88" s="821"/>
      <c r="F88" s="821"/>
    </row>
    <row r="89" spans="1:6" ht="14.25">
      <c r="A89" s="169"/>
      <c r="B89" s="160"/>
      <c r="C89" s="143"/>
      <c r="D89" s="143"/>
      <c r="E89" s="821"/>
      <c r="F89" s="821"/>
    </row>
    <row r="90" spans="1:6" ht="20.25" customHeight="1">
      <c r="A90" s="169"/>
      <c r="B90" s="160" t="s">
        <v>1240</v>
      </c>
      <c r="C90" s="143"/>
      <c r="D90" s="143"/>
      <c r="E90" s="821"/>
      <c r="F90" s="821"/>
    </row>
    <row r="91" spans="1:6" ht="43.5">
      <c r="A91" s="169"/>
      <c r="B91" s="172" t="s">
        <v>238</v>
      </c>
      <c r="C91" s="143"/>
      <c r="D91" s="143"/>
      <c r="E91" s="821"/>
      <c r="F91" s="821"/>
    </row>
    <row r="92" spans="1:6" ht="14.25">
      <c r="A92" s="169"/>
      <c r="B92" s="160" t="s">
        <v>239</v>
      </c>
      <c r="C92" s="143"/>
      <c r="D92" s="143"/>
      <c r="E92" s="821"/>
      <c r="F92" s="821"/>
    </row>
    <row r="93" spans="1:6" ht="14.25">
      <c r="A93" s="169"/>
      <c r="B93" s="160" t="s">
        <v>235</v>
      </c>
      <c r="C93" s="143"/>
      <c r="D93" s="143"/>
      <c r="E93" s="821"/>
      <c r="F93" s="821"/>
    </row>
    <row r="94" spans="1:6" ht="14.25">
      <c r="A94" s="169"/>
      <c r="B94" s="160" t="s">
        <v>1241</v>
      </c>
      <c r="C94" s="143"/>
      <c r="D94" s="143"/>
      <c r="E94" s="821"/>
      <c r="F94" s="821"/>
    </row>
    <row r="95" spans="1:6" ht="14.25">
      <c r="A95" s="169"/>
      <c r="B95" s="160" t="s">
        <v>240</v>
      </c>
      <c r="C95" s="143"/>
      <c r="D95" s="143"/>
      <c r="E95" s="821"/>
      <c r="F95" s="821"/>
    </row>
    <row r="96" spans="1:6" ht="14.25">
      <c r="A96" s="169"/>
      <c r="B96" s="160"/>
      <c r="C96" s="143"/>
      <c r="D96" s="143"/>
      <c r="E96" s="821"/>
      <c r="F96" s="821"/>
    </row>
    <row r="97" spans="1:6" ht="14.25">
      <c r="A97" s="169"/>
      <c r="B97" s="160" t="s">
        <v>905</v>
      </c>
      <c r="C97" s="143" t="s">
        <v>23</v>
      </c>
      <c r="D97" s="143">
        <v>1</v>
      </c>
      <c r="E97" s="819"/>
      <c r="F97" s="820">
        <f>D97*E97</f>
        <v>0</v>
      </c>
    </row>
    <row r="98" spans="1:6" ht="14.25">
      <c r="A98" s="169"/>
      <c r="B98" s="160"/>
      <c r="C98" s="143"/>
      <c r="D98" s="143"/>
      <c r="E98" s="820"/>
      <c r="F98" s="820"/>
    </row>
    <row r="99" spans="1:6" ht="14.25">
      <c r="A99" s="162" t="s">
        <v>968</v>
      </c>
      <c r="B99" s="159" t="s">
        <v>1205</v>
      </c>
      <c r="C99" s="158"/>
      <c r="D99" s="158"/>
      <c r="E99" s="657"/>
      <c r="F99" s="141"/>
    </row>
    <row r="100" spans="1:6" ht="14.25">
      <c r="A100" s="794" t="s">
        <v>969</v>
      </c>
      <c r="B100" s="159" t="s">
        <v>1206</v>
      </c>
      <c r="C100" s="166"/>
      <c r="D100" s="166"/>
      <c r="E100" s="657"/>
      <c r="F100" s="657"/>
    </row>
    <row r="101" spans="1:6" ht="14.25">
      <c r="A101" s="156"/>
      <c r="B101" s="160" t="s">
        <v>992</v>
      </c>
      <c r="C101" s="158"/>
      <c r="D101" s="158"/>
      <c r="E101" s="657"/>
      <c r="F101" s="141"/>
    </row>
    <row r="102" spans="1:6" ht="14.25">
      <c r="A102" s="156"/>
      <c r="B102" s="160" t="s">
        <v>908</v>
      </c>
      <c r="C102" s="158"/>
      <c r="D102" s="158"/>
      <c r="E102" s="657"/>
      <c r="F102" s="141"/>
    </row>
    <row r="103" spans="1:6" ht="14.25">
      <c r="A103" s="156"/>
      <c r="B103" s="160" t="s">
        <v>904</v>
      </c>
      <c r="C103" s="158"/>
      <c r="D103" s="158"/>
      <c r="E103" s="657"/>
      <c r="F103" s="823"/>
    </row>
    <row r="104" spans="1:6" ht="14.25">
      <c r="A104" s="156"/>
      <c r="B104" s="160" t="s">
        <v>181</v>
      </c>
      <c r="C104" s="158"/>
      <c r="D104" s="158"/>
      <c r="E104" s="657"/>
      <c r="F104" s="823"/>
    </row>
    <row r="105" spans="1:6" ht="14.25">
      <c r="A105" s="156"/>
      <c r="B105" s="160" t="s">
        <v>1207</v>
      </c>
      <c r="C105" s="158" t="s">
        <v>11</v>
      </c>
      <c r="D105" s="158">
        <v>2</v>
      </c>
      <c r="E105" s="819"/>
      <c r="F105" s="821">
        <f>D105*E105</f>
        <v>0</v>
      </c>
    </row>
    <row r="106" spans="1:6" ht="14.25">
      <c r="A106" s="156"/>
      <c r="B106" s="160"/>
      <c r="C106" s="158"/>
      <c r="D106" s="158"/>
      <c r="E106" s="657"/>
      <c r="F106" s="821"/>
    </row>
    <row r="107" spans="1:6" ht="14.25">
      <c r="A107" s="289" t="s">
        <v>10</v>
      </c>
      <c r="B107" s="159" t="s">
        <v>1048</v>
      </c>
      <c r="C107" s="290"/>
      <c r="D107" s="290"/>
      <c r="E107" s="876"/>
      <c r="F107" s="876"/>
    </row>
    <row r="108" spans="1:6" ht="14.25">
      <c r="A108" s="169"/>
      <c r="B108" s="160"/>
      <c r="C108" s="143"/>
      <c r="D108" s="143"/>
      <c r="E108" s="659"/>
      <c r="F108" s="659"/>
    </row>
    <row r="109" spans="1:6" ht="14.25">
      <c r="A109" s="289" t="s">
        <v>10</v>
      </c>
      <c r="B109" s="159" t="s">
        <v>1048</v>
      </c>
      <c r="C109" s="290"/>
      <c r="D109" s="290"/>
      <c r="E109" s="660"/>
      <c r="F109" s="660"/>
    </row>
    <row r="110" spans="1:6" ht="18" customHeight="1">
      <c r="A110" s="156"/>
      <c r="B110" s="147"/>
      <c r="C110" s="146"/>
      <c r="D110" s="158"/>
      <c r="E110" s="141"/>
      <c r="F110" s="141"/>
    </row>
    <row r="111" spans="1:6" s="791" customFormat="1" ht="21" customHeight="1">
      <c r="A111" s="795">
        <v>3</v>
      </c>
      <c r="B111" s="796" t="s">
        <v>1180</v>
      </c>
      <c r="C111" s="797"/>
      <c r="D111" s="797"/>
      <c r="E111" s="798"/>
      <c r="F111" s="798"/>
    </row>
    <row r="112" spans="1:6" s="792" customFormat="1" ht="39">
      <c r="A112" s="799"/>
      <c r="B112" s="800" t="s">
        <v>1199</v>
      </c>
      <c r="C112" s="801"/>
      <c r="D112" s="802"/>
      <c r="E112" s="803"/>
      <c r="F112" s="803"/>
    </row>
    <row r="113" spans="1:6" s="793" customFormat="1" ht="18" customHeight="1">
      <c r="A113" s="804"/>
      <c r="B113" s="800" t="s">
        <v>1181</v>
      </c>
      <c r="C113" s="801"/>
      <c r="D113" s="802"/>
      <c r="E113" s="803"/>
      <c r="F113" s="803"/>
    </row>
    <row r="114" spans="1:6" s="793" customFormat="1" ht="18" customHeight="1">
      <c r="A114" s="804"/>
      <c r="B114" s="800" t="s">
        <v>1182</v>
      </c>
      <c r="C114" s="801"/>
      <c r="D114" s="802"/>
      <c r="E114" s="803"/>
      <c r="F114" s="803"/>
    </row>
    <row r="115" spans="1:6" s="793" customFormat="1" ht="15">
      <c r="A115" s="804"/>
      <c r="B115" s="800" t="s">
        <v>1183</v>
      </c>
      <c r="C115" s="801"/>
      <c r="D115" s="802"/>
      <c r="E115" s="803"/>
      <c r="F115" s="803"/>
    </row>
    <row r="116" spans="1:6" s="793" customFormat="1" ht="25.5">
      <c r="A116" s="804"/>
      <c r="B116" s="800" t="s">
        <v>1184</v>
      </c>
      <c r="C116" s="801"/>
      <c r="D116" s="802"/>
      <c r="E116" s="803"/>
      <c r="F116" s="803"/>
    </row>
    <row r="117" spans="1:6" s="793" customFormat="1" ht="25.5">
      <c r="A117" s="804"/>
      <c r="B117" s="800" t="s">
        <v>1185</v>
      </c>
      <c r="C117" s="801"/>
      <c r="D117" s="802"/>
      <c r="E117" s="803"/>
      <c r="F117" s="803"/>
    </row>
    <row r="118" spans="1:6" s="793" customFormat="1" ht="15">
      <c r="A118" s="804"/>
      <c r="B118" s="800" t="s">
        <v>1186</v>
      </c>
      <c r="C118" s="801"/>
      <c r="D118" s="802"/>
      <c r="E118" s="803"/>
      <c r="F118" s="803"/>
    </row>
    <row r="119" spans="1:6" s="793" customFormat="1" ht="25.5">
      <c r="A119" s="804"/>
      <c r="B119" s="800" t="s">
        <v>1187</v>
      </c>
      <c r="C119" s="801"/>
      <c r="D119" s="802"/>
      <c r="E119" s="803"/>
      <c r="F119" s="803"/>
    </row>
    <row r="120" spans="1:6" s="793" customFormat="1" ht="25.5">
      <c r="A120" s="804"/>
      <c r="B120" s="800" t="s">
        <v>1188</v>
      </c>
      <c r="C120" s="801"/>
      <c r="D120" s="802"/>
      <c r="E120" s="803"/>
      <c r="F120" s="803"/>
    </row>
    <row r="121" spans="1:6" s="793" customFormat="1" ht="18" customHeight="1">
      <c r="A121" s="804"/>
      <c r="B121" s="800" t="s">
        <v>1189</v>
      </c>
      <c r="C121" s="801"/>
      <c r="D121" s="802"/>
      <c r="E121" s="803"/>
      <c r="F121" s="803"/>
    </row>
    <row r="122" spans="1:6" s="793" customFormat="1" ht="25.5">
      <c r="A122" s="804"/>
      <c r="B122" s="800" t="s">
        <v>1190</v>
      </c>
      <c r="C122" s="801"/>
      <c r="D122" s="802"/>
      <c r="E122" s="803"/>
      <c r="F122" s="803"/>
    </row>
    <row r="123" spans="1:6" s="793" customFormat="1" ht="18" customHeight="1">
      <c r="A123" s="804"/>
      <c r="B123" s="800" t="s">
        <v>1191</v>
      </c>
      <c r="C123" s="801"/>
      <c r="D123" s="802"/>
      <c r="E123" s="803"/>
      <c r="F123" s="803"/>
    </row>
    <row r="124" spans="1:6" s="793" customFormat="1" ht="18" customHeight="1">
      <c r="A124" s="804"/>
      <c r="B124" s="800" t="s">
        <v>1192</v>
      </c>
      <c r="C124" s="801"/>
      <c r="D124" s="802"/>
      <c r="E124" s="803"/>
      <c r="F124" s="803"/>
    </row>
    <row r="125" spans="1:6" s="793" customFormat="1" ht="12.75">
      <c r="A125" s="804"/>
      <c r="B125" s="800" t="s">
        <v>1193</v>
      </c>
      <c r="C125" s="805"/>
      <c r="D125" s="805"/>
      <c r="E125" s="806"/>
      <c r="F125" s="806"/>
    </row>
    <row r="126" spans="1:6" s="793" customFormat="1" ht="12.75">
      <c r="A126" s="804"/>
      <c r="B126" s="807"/>
      <c r="C126" s="808"/>
      <c r="D126" s="808"/>
      <c r="E126" s="809"/>
      <c r="F126" s="809"/>
    </row>
    <row r="127" spans="1:6" s="793" customFormat="1" ht="18" customHeight="1">
      <c r="A127" s="804"/>
      <c r="B127" s="800" t="s">
        <v>1194</v>
      </c>
      <c r="C127" s="808"/>
      <c r="D127" s="808"/>
      <c r="E127" s="809"/>
      <c r="F127" s="809"/>
    </row>
    <row r="128" spans="1:6" s="793" customFormat="1" ht="18" customHeight="1">
      <c r="A128" s="804"/>
      <c r="B128" s="800" t="s">
        <v>1195</v>
      </c>
      <c r="C128" s="808"/>
      <c r="D128" s="808"/>
      <c r="E128" s="809"/>
      <c r="F128" s="809"/>
    </row>
    <row r="129" spans="1:6" s="793" customFormat="1" ht="18" customHeight="1">
      <c r="A129" s="804"/>
      <c r="B129" s="800" t="s">
        <v>1196</v>
      </c>
      <c r="C129" s="808"/>
      <c r="D129" s="808"/>
      <c r="E129" s="809"/>
      <c r="F129" s="809"/>
    </row>
    <row r="130" spans="1:6" s="793" customFormat="1" ht="18" customHeight="1">
      <c r="A130" s="804"/>
      <c r="B130" s="800" t="s">
        <v>1197</v>
      </c>
      <c r="C130" s="808"/>
      <c r="D130" s="808"/>
      <c r="E130" s="810"/>
      <c r="F130" s="860"/>
    </row>
    <row r="131" spans="1:6" s="793" customFormat="1" ht="18" customHeight="1">
      <c r="A131" s="804"/>
      <c r="B131" s="800" t="s">
        <v>1198</v>
      </c>
      <c r="C131" s="808"/>
      <c r="D131" s="808"/>
      <c r="E131" s="810"/>
      <c r="F131" s="860"/>
    </row>
    <row r="132" spans="1:6" s="793" customFormat="1" ht="18" customHeight="1">
      <c r="A132" s="804"/>
      <c r="B132" s="800" t="s">
        <v>1242</v>
      </c>
      <c r="C132" s="808"/>
      <c r="D132" s="808"/>
      <c r="E132" s="809"/>
      <c r="F132" s="809"/>
    </row>
    <row r="133" spans="1:6" s="793" customFormat="1" ht="18" customHeight="1">
      <c r="A133" s="804"/>
      <c r="B133" s="800" t="s">
        <v>1200</v>
      </c>
      <c r="C133" s="811"/>
      <c r="D133" s="811"/>
      <c r="E133" s="812"/>
      <c r="F133" s="861"/>
    </row>
    <row r="134" spans="1:6" s="793" customFormat="1" ht="18" customHeight="1">
      <c r="A134" s="804"/>
      <c r="B134" s="800" t="s">
        <v>1201</v>
      </c>
      <c r="C134" s="813" t="s">
        <v>8</v>
      </c>
      <c r="D134" s="813">
        <v>1</v>
      </c>
      <c r="E134" s="882"/>
      <c r="F134" s="883">
        <f>D134*E134</f>
        <v>0</v>
      </c>
    </row>
    <row r="135" spans="1:6" ht="14.25">
      <c r="A135" s="169"/>
      <c r="B135" s="159"/>
      <c r="C135" s="143"/>
      <c r="D135" s="143"/>
      <c r="E135" s="659"/>
      <c r="F135" s="659"/>
    </row>
    <row r="136" spans="1:6" s="181" customFormat="1" ht="19.5" customHeight="1">
      <c r="A136" s="178">
        <v>4</v>
      </c>
      <c r="B136" s="179" t="s">
        <v>333</v>
      </c>
      <c r="C136" s="180"/>
      <c r="D136" s="346"/>
      <c r="E136" s="662"/>
      <c r="F136" s="662"/>
    </row>
    <row r="137" spans="1:6" s="183" customFormat="1" ht="43.5">
      <c r="A137" s="156"/>
      <c r="B137" s="157" t="s">
        <v>243</v>
      </c>
      <c r="C137" s="158"/>
      <c r="D137" s="193"/>
      <c r="E137" s="658"/>
      <c r="F137" s="658"/>
    </row>
    <row r="138" spans="1:6" s="183" customFormat="1" ht="31.5" customHeight="1">
      <c r="A138" s="156"/>
      <c r="B138" s="160" t="s">
        <v>1052</v>
      </c>
      <c r="C138" s="158"/>
      <c r="D138" s="193"/>
      <c r="E138" s="658"/>
      <c r="F138" s="658"/>
    </row>
    <row r="139" spans="1:6" s="183" customFormat="1" ht="14.25">
      <c r="A139" s="156"/>
      <c r="B139" s="160"/>
      <c r="C139" s="158"/>
      <c r="D139" s="193"/>
      <c r="E139" s="658"/>
      <c r="F139" s="658"/>
    </row>
    <row r="140" spans="1:6" ht="14.25">
      <c r="A140" s="162" t="s">
        <v>12</v>
      </c>
      <c r="B140" s="159" t="s">
        <v>221</v>
      </c>
      <c r="C140" s="158"/>
      <c r="D140" s="158"/>
      <c r="E140" s="658"/>
      <c r="F140" s="658"/>
    </row>
    <row r="141" spans="1:6" ht="57.75">
      <c r="A141" s="156"/>
      <c r="B141" s="160" t="s">
        <v>335</v>
      </c>
      <c r="C141" s="158"/>
      <c r="D141" s="158"/>
      <c r="E141" s="658"/>
      <c r="F141" s="658"/>
    </row>
    <row r="142" spans="1:6" ht="14.25">
      <c r="A142" s="156"/>
      <c r="B142" s="160" t="s">
        <v>334</v>
      </c>
      <c r="C142" s="158"/>
      <c r="D142" s="158"/>
      <c r="E142" s="658"/>
      <c r="F142" s="658"/>
    </row>
    <row r="143" spans="1:6" ht="14.25">
      <c r="A143" s="156"/>
      <c r="B143" s="160" t="s">
        <v>222</v>
      </c>
      <c r="C143" s="158"/>
      <c r="D143" s="158"/>
      <c r="E143" s="658"/>
      <c r="F143" s="658"/>
    </row>
    <row r="144" spans="1:6" ht="16.5" customHeight="1">
      <c r="A144" s="156"/>
      <c r="B144" s="160" t="s">
        <v>332</v>
      </c>
      <c r="C144" s="158"/>
      <c r="D144" s="158"/>
      <c r="E144" s="658"/>
      <c r="F144" s="658"/>
    </row>
    <row r="145" spans="1:6" ht="14.25">
      <c r="A145" s="156"/>
      <c r="B145" s="160" t="s">
        <v>223</v>
      </c>
      <c r="C145" s="158"/>
      <c r="D145" s="158"/>
      <c r="E145" s="658"/>
      <c r="F145" s="658"/>
    </row>
    <row r="146" spans="1:6" ht="15.75" customHeight="1">
      <c r="A146" s="156"/>
      <c r="B146" s="122" t="s">
        <v>336</v>
      </c>
      <c r="C146" s="158"/>
      <c r="D146" s="158"/>
      <c r="E146" s="658"/>
      <c r="F146" s="658"/>
    </row>
    <row r="147" spans="1:6" ht="14.25">
      <c r="A147" s="156"/>
      <c r="B147" s="160"/>
      <c r="C147" s="158"/>
      <c r="D147" s="158"/>
      <c r="E147" s="658"/>
      <c r="F147" s="658"/>
    </row>
    <row r="148" spans="1:6" ht="14.25">
      <c r="A148" s="162" t="s">
        <v>13</v>
      </c>
      <c r="B148" s="159" t="s">
        <v>188</v>
      </c>
      <c r="C148" s="158"/>
      <c r="D148" s="158"/>
      <c r="E148" s="658"/>
      <c r="F148" s="658"/>
    </row>
    <row r="149" spans="1:6" s="184" customFormat="1" ht="14.25">
      <c r="A149" s="156"/>
      <c r="B149" s="159" t="s">
        <v>214</v>
      </c>
      <c r="C149" s="158"/>
      <c r="D149" s="185"/>
      <c r="E149" s="658"/>
      <c r="F149" s="658"/>
    </row>
    <row r="150" spans="1:6" s="184" customFormat="1" ht="20.25" customHeight="1">
      <c r="A150" s="156" t="s">
        <v>477</v>
      </c>
      <c r="B150" s="160" t="s">
        <v>184</v>
      </c>
      <c r="C150" s="158"/>
      <c r="D150" s="185"/>
      <c r="E150" s="658"/>
      <c r="F150" s="658"/>
    </row>
    <row r="151" spans="1:6" s="184" customFormat="1" ht="14.25">
      <c r="A151" s="156"/>
      <c r="B151" s="160"/>
      <c r="C151" s="158"/>
      <c r="D151" s="185"/>
      <c r="E151" s="658"/>
      <c r="F151" s="658"/>
    </row>
    <row r="152" spans="1:6" s="184" customFormat="1" ht="14.25">
      <c r="A152" s="162" t="s">
        <v>14</v>
      </c>
      <c r="B152" s="159" t="s">
        <v>213</v>
      </c>
      <c r="C152" s="158"/>
      <c r="D152" s="185"/>
      <c r="E152" s="658"/>
      <c r="F152" s="658"/>
    </row>
    <row r="153" spans="1:6" s="184" customFormat="1" ht="14.25">
      <c r="A153" s="156"/>
      <c r="B153" s="160"/>
      <c r="C153" s="158"/>
      <c r="D153" s="185"/>
      <c r="E153" s="658"/>
      <c r="F153" s="658"/>
    </row>
    <row r="154" spans="1:6" s="184" customFormat="1" ht="14.25">
      <c r="A154" s="162" t="s">
        <v>22</v>
      </c>
      <c r="B154" s="159" t="s">
        <v>185</v>
      </c>
      <c r="C154" s="158"/>
      <c r="D154" s="185"/>
      <c r="E154" s="658"/>
      <c r="F154" s="658"/>
    </row>
    <row r="155" spans="1:6" s="190" customFormat="1" ht="28.5">
      <c r="A155" s="186"/>
      <c r="B155" s="187" t="s">
        <v>1053</v>
      </c>
      <c r="C155" s="188"/>
      <c r="D155" s="189"/>
      <c r="E155" s="663"/>
      <c r="F155" s="658"/>
    </row>
    <row r="156" spans="1:6" s="190" customFormat="1" ht="14.25">
      <c r="A156" s="186"/>
      <c r="B156" s="187"/>
      <c r="C156" s="188"/>
      <c r="D156" s="189"/>
      <c r="E156" s="663"/>
      <c r="F156" s="658"/>
    </row>
    <row r="157" spans="1:6" s="190" customFormat="1" ht="14.25">
      <c r="A157" s="191" t="s">
        <v>25</v>
      </c>
      <c r="B157" s="192" t="s">
        <v>187</v>
      </c>
      <c r="C157" s="188"/>
      <c r="D157" s="189"/>
      <c r="E157" s="663"/>
      <c r="F157" s="658"/>
    </row>
    <row r="158" spans="1:6" s="183" customFormat="1" ht="36" customHeight="1">
      <c r="A158" s="156" t="s">
        <v>477</v>
      </c>
      <c r="B158" s="160" t="s">
        <v>1054</v>
      </c>
      <c r="C158" s="158"/>
      <c r="D158" s="193"/>
      <c r="E158" s="658"/>
      <c r="F158" s="658"/>
    </row>
    <row r="159" spans="1:6" s="183" customFormat="1" ht="50.25" customHeight="1">
      <c r="A159" s="156" t="s">
        <v>471</v>
      </c>
      <c r="B159" s="122" t="s">
        <v>337</v>
      </c>
      <c r="C159" s="158"/>
      <c r="D159" s="193"/>
      <c r="E159" s="658"/>
      <c r="F159" s="658"/>
    </row>
    <row r="160" spans="1:6" ht="14.25">
      <c r="A160" s="156" t="s">
        <v>472</v>
      </c>
      <c r="B160" s="157" t="s">
        <v>264</v>
      </c>
      <c r="C160" s="158"/>
      <c r="D160" s="158"/>
      <c r="E160" s="658"/>
      <c r="F160" s="658"/>
    </row>
    <row r="161" spans="1:6" ht="35.25" customHeight="1">
      <c r="A161" s="156" t="s">
        <v>109</v>
      </c>
      <c r="B161" s="159" t="s">
        <v>267</v>
      </c>
      <c r="C161" s="158"/>
      <c r="D161" s="158"/>
      <c r="E161" s="658"/>
      <c r="F161" s="658"/>
    </row>
    <row r="162" spans="1:6" ht="14.25">
      <c r="A162" s="156"/>
      <c r="B162" s="159" t="s">
        <v>232</v>
      </c>
      <c r="C162" s="158"/>
      <c r="D162" s="158"/>
      <c r="E162" s="658"/>
      <c r="F162" s="658"/>
    </row>
    <row r="163" spans="1:6" s="183" customFormat="1" ht="28.5">
      <c r="A163" s="156" t="s">
        <v>262</v>
      </c>
      <c r="B163" s="160" t="s">
        <v>169</v>
      </c>
      <c r="C163" s="158"/>
      <c r="D163" s="193"/>
      <c r="E163" s="658"/>
      <c r="F163" s="658"/>
    </row>
    <row r="164" spans="1:6" s="183" customFormat="1" ht="14.25">
      <c r="A164" s="156"/>
      <c r="B164" s="160"/>
      <c r="C164" s="158"/>
      <c r="D164" s="193"/>
      <c r="E164" s="658"/>
      <c r="F164" s="658"/>
    </row>
    <row r="165" spans="1:6" s="183" customFormat="1" ht="14.25">
      <c r="A165" s="162" t="s">
        <v>474</v>
      </c>
      <c r="B165" s="159" t="s">
        <v>144</v>
      </c>
      <c r="C165" s="158"/>
      <c r="D165" s="193"/>
      <c r="E165" s="658"/>
      <c r="F165" s="658"/>
    </row>
    <row r="166" spans="1:6" ht="14.25">
      <c r="A166" s="156" t="s">
        <v>477</v>
      </c>
      <c r="B166" s="160" t="s">
        <v>241</v>
      </c>
      <c r="C166" s="158"/>
      <c r="D166" s="158"/>
      <c r="E166" s="658"/>
      <c r="F166" s="658"/>
    </row>
    <row r="167" spans="1:6" ht="14.25">
      <c r="A167" s="156" t="s">
        <v>471</v>
      </c>
      <c r="B167" s="160" t="s">
        <v>183</v>
      </c>
      <c r="C167" s="158"/>
      <c r="D167" s="158"/>
      <c r="E167" s="658"/>
      <c r="F167" s="658"/>
    </row>
    <row r="168" spans="1:6" ht="14.25">
      <c r="A168" s="156" t="s">
        <v>472</v>
      </c>
      <c r="B168" s="160" t="s">
        <v>216</v>
      </c>
      <c r="C168" s="158"/>
      <c r="D168" s="158"/>
      <c r="E168" s="658"/>
      <c r="F168" s="658"/>
    </row>
    <row r="169" spans="1:6" s="184" customFormat="1" ht="14.25">
      <c r="A169" s="156" t="s">
        <v>109</v>
      </c>
      <c r="B169" s="195" t="s">
        <v>244</v>
      </c>
      <c r="C169" s="158"/>
      <c r="D169" s="185"/>
      <c r="E169" s="658"/>
      <c r="F169" s="658"/>
    </row>
    <row r="170" spans="1:6" s="183" customFormat="1" ht="14.25">
      <c r="A170" s="159"/>
      <c r="B170" s="160" t="s">
        <v>20</v>
      </c>
      <c r="C170" s="158"/>
      <c r="D170" s="347"/>
      <c r="E170" s="664"/>
      <c r="F170" s="664"/>
    </row>
    <row r="171" spans="1:6" s="197" customFormat="1" ht="43.5">
      <c r="A171" s="156"/>
      <c r="B171" s="159" t="s">
        <v>698</v>
      </c>
      <c r="C171" s="166"/>
      <c r="D171" s="166"/>
      <c r="E171" s="664"/>
      <c r="F171" s="664"/>
    </row>
    <row r="172" spans="1:6" ht="18" customHeight="1">
      <c r="A172" s="156">
        <v>1</v>
      </c>
      <c r="B172" s="172" t="s">
        <v>1223</v>
      </c>
      <c r="C172" s="141" t="s">
        <v>8</v>
      </c>
      <c r="D172" s="158">
        <v>1</v>
      </c>
      <c r="E172" s="823"/>
      <c r="F172" s="659">
        <f>D172*E172</f>
        <v>0</v>
      </c>
    </row>
    <row r="173" spans="1:6" ht="14.25">
      <c r="A173" s="156">
        <v>2</v>
      </c>
      <c r="B173" s="177" t="s">
        <v>699</v>
      </c>
      <c r="C173" s="158" t="s">
        <v>8</v>
      </c>
      <c r="D173" s="158">
        <v>2</v>
      </c>
      <c r="E173" s="823"/>
      <c r="F173" s="659">
        <f aca="true" t="shared" si="0" ref="F173:F221">D173*E173</f>
        <v>0</v>
      </c>
    </row>
    <row r="174" spans="1:6" ht="14.25">
      <c r="A174" s="156">
        <v>3</v>
      </c>
      <c r="B174" s="177" t="s">
        <v>1230</v>
      </c>
      <c r="C174" s="158" t="s">
        <v>8</v>
      </c>
      <c r="D174" s="158">
        <v>2</v>
      </c>
      <c r="E174" s="823"/>
      <c r="F174" s="659">
        <f t="shared" si="0"/>
        <v>0</v>
      </c>
    </row>
    <row r="175" spans="1:6" ht="14.25">
      <c r="A175" s="156">
        <v>4</v>
      </c>
      <c r="B175" s="177" t="s">
        <v>713</v>
      </c>
      <c r="C175" s="158" t="s">
        <v>8</v>
      </c>
      <c r="D175" s="158">
        <v>2</v>
      </c>
      <c r="E175" s="823"/>
      <c r="F175" s="659">
        <f t="shared" si="0"/>
        <v>0</v>
      </c>
    </row>
    <row r="176" spans="1:6" ht="14.25">
      <c r="A176" s="156">
        <v>5</v>
      </c>
      <c r="B176" s="177" t="s">
        <v>331</v>
      </c>
      <c r="C176" s="158" t="s">
        <v>8</v>
      </c>
      <c r="D176" s="158">
        <v>4</v>
      </c>
      <c r="E176" s="823"/>
      <c r="F176" s="659">
        <f t="shared" si="0"/>
        <v>0</v>
      </c>
    </row>
    <row r="177" spans="1:6" ht="14.25">
      <c r="A177" s="156">
        <v>6</v>
      </c>
      <c r="B177" s="177" t="s">
        <v>993</v>
      </c>
      <c r="C177" s="158" t="s">
        <v>8</v>
      </c>
      <c r="D177" s="158">
        <v>1</v>
      </c>
      <c r="E177" s="823"/>
      <c r="F177" s="659">
        <f t="shared" si="0"/>
        <v>0</v>
      </c>
    </row>
    <row r="178" spans="1:6" ht="14.25">
      <c r="A178" s="156">
        <v>7</v>
      </c>
      <c r="B178" s="177" t="s">
        <v>1216</v>
      </c>
      <c r="C178" s="158" t="s">
        <v>8</v>
      </c>
      <c r="D178" s="158">
        <v>2</v>
      </c>
      <c r="E178" s="823"/>
      <c r="F178" s="659">
        <f t="shared" si="0"/>
        <v>0</v>
      </c>
    </row>
    <row r="179" spans="1:6" ht="14.25">
      <c r="A179" s="156">
        <v>8</v>
      </c>
      <c r="B179" s="177" t="s">
        <v>704</v>
      </c>
      <c r="C179" s="158" t="s">
        <v>8</v>
      </c>
      <c r="D179" s="158">
        <v>1</v>
      </c>
      <c r="E179" s="823"/>
      <c r="F179" s="659">
        <f t="shared" si="0"/>
        <v>0</v>
      </c>
    </row>
    <row r="180" spans="1:6" ht="14.25">
      <c r="A180" s="156">
        <v>9</v>
      </c>
      <c r="B180" s="177" t="s">
        <v>705</v>
      </c>
      <c r="C180" s="158" t="s">
        <v>8</v>
      </c>
      <c r="D180" s="158">
        <v>4</v>
      </c>
      <c r="E180" s="823"/>
      <c r="F180" s="659">
        <f t="shared" si="0"/>
        <v>0</v>
      </c>
    </row>
    <row r="181" spans="1:6" ht="14.25">
      <c r="A181" s="156">
        <v>10</v>
      </c>
      <c r="B181" s="177" t="s">
        <v>706</v>
      </c>
      <c r="C181" s="158" t="s">
        <v>8</v>
      </c>
      <c r="D181" s="158">
        <v>4</v>
      </c>
      <c r="E181" s="823"/>
      <c r="F181" s="659">
        <f t="shared" si="0"/>
        <v>0</v>
      </c>
    </row>
    <row r="182" spans="1:6" ht="14.25">
      <c r="A182" s="156">
        <v>11</v>
      </c>
      <c r="B182" s="177" t="s">
        <v>707</v>
      </c>
      <c r="C182" s="158" t="s">
        <v>8</v>
      </c>
      <c r="D182" s="158">
        <v>5</v>
      </c>
      <c r="E182" s="823"/>
      <c r="F182" s="659">
        <f t="shared" si="0"/>
        <v>0</v>
      </c>
    </row>
    <row r="183" spans="1:6" ht="14.25">
      <c r="A183" s="156">
        <v>12</v>
      </c>
      <c r="B183" s="177" t="s">
        <v>708</v>
      </c>
      <c r="C183" s="158" t="s">
        <v>8</v>
      </c>
      <c r="D183" s="158">
        <v>1</v>
      </c>
      <c r="E183" s="823"/>
      <c r="F183" s="659">
        <f t="shared" si="0"/>
        <v>0</v>
      </c>
    </row>
    <row r="184" spans="1:6" ht="18" customHeight="1">
      <c r="A184" s="156">
        <v>13</v>
      </c>
      <c r="B184" s="172" t="s">
        <v>1228</v>
      </c>
      <c r="C184" s="141" t="s">
        <v>8</v>
      </c>
      <c r="D184" s="158">
        <v>1</v>
      </c>
      <c r="E184" s="823"/>
      <c r="F184" s="659">
        <f t="shared" si="0"/>
        <v>0</v>
      </c>
    </row>
    <row r="185" spans="1:6" ht="14.25">
      <c r="A185" s="156">
        <v>14</v>
      </c>
      <c r="B185" s="177" t="s">
        <v>709</v>
      </c>
      <c r="C185" s="158" t="s">
        <v>8</v>
      </c>
      <c r="D185" s="158">
        <v>4</v>
      </c>
      <c r="E185" s="823"/>
      <c r="F185" s="659">
        <f t="shared" si="0"/>
        <v>0</v>
      </c>
    </row>
    <row r="186" spans="1:6" ht="18" customHeight="1">
      <c r="A186" s="156">
        <v>15</v>
      </c>
      <c r="B186" s="172" t="s">
        <v>1229</v>
      </c>
      <c r="C186" s="141" t="s">
        <v>8</v>
      </c>
      <c r="D186" s="158">
        <v>1</v>
      </c>
      <c r="E186" s="823"/>
      <c r="F186" s="659">
        <f t="shared" si="0"/>
        <v>0</v>
      </c>
    </row>
    <row r="187" spans="1:6" ht="14.25">
      <c r="A187" s="156">
        <v>16</v>
      </c>
      <c r="B187" s="177" t="s">
        <v>710</v>
      </c>
      <c r="C187" s="158" t="s">
        <v>8</v>
      </c>
      <c r="D187" s="158">
        <v>2</v>
      </c>
      <c r="E187" s="823"/>
      <c r="F187" s="659">
        <f t="shared" si="0"/>
        <v>0</v>
      </c>
    </row>
    <row r="188" spans="1:6" ht="14.25">
      <c r="A188" s="156">
        <v>17</v>
      </c>
      <c r="B188" s="177" t="s">
        <v>1217</v>
      </c>
      <c r="C188" s="158" t="s">
        <v>8</v>
      </c>
      <c r="D188" s="185">
        <v>1</v>
      </c>
      <c r="E188" s="823"/>
      <c r="F188" s="659">
        <f t="shared" si="0"/>
        <v>0</v>
      </c>
    </row>
    <row r="189" spans="1:6" ht="14.25">
      <c r="A189" s="156">
        <v>18</v>
      </c>
      <c r="B189" s="177" t="s">
        <v>714</v>
      </c>
      <c r="C189" s="158" t="s">
        <v>8</v>
      </c>
      <c r="D189" s="185">
        <v>1</v>
      </c>
      <c r="E189" s="823"/>
      <c r="F189" s="659">
        <f t="shared" si="0"/>
        <v>0</v>
      </c>
    </row>
    <row r="190" spans="1:6" ht="14.25">
      <c r="A190" s="156">
        <v>19</v>
      </c>
      <c r="B190" s="177" t="s">
        <v>701</v>
      </c>
      <c r="C190" s="158" t="s">
        <v>8</v>
      </c>
      <c r="D190" s="158">
        <v>4</v>
      </c>
      <c r="E190" s="823"/>
      <c r="F190" s="659">
        <f t="shared" si="0"/>
        <v>0</v>
      </c>
    </row>
    <row r="191" spans="1:6" ht="14.25">
      <c r="A191" s="156">
        <v>20</v>
      </c>
      <c r="B191" s="177" t="s">
        <v>712</v>
      </c>
      <c r="C191" s="158" t="s">
        <v>8</v>
      </c>
      <c r="D191" s="158">
        <v>15</v>
      </c>
      <c r="E191" s="823"/>
      <c r="F191" s="659">
        <f t="shared" si="0"/>
        <v>0</v>
      </c>
    </row>
    <row r="192" spans="1:6" ht="14.25">
      <c r="A192" s="156">
        <v>21</v>
      </c>
      <c r="B192" s="177" t="s">
        <v>711</v>
      </c>
      <c r="C192" s="158" t="s">
        <v>8</v>
      </c>
      <c r="D192" s="158">
        <v>5</v>
      </c>
      <c r="E192" s="823"/>
      <c r="F192" s="659">
        <f t="shared" si="0"/>
        <v>0</v>
      </c>
    </row>
    <row r="193" spans="1:6" ht="14.25">
      <c r="A193" s="156">
        <v>22</v>
      </c>
      <c r="B193" s="177" t="s">
        <v>702</v>
      </c>
      <c r="C193" s="158" t="s">
        <v>8</v>
      </c>
      <c r="D193" s="158">
        <v>1</v>
      </c>
      <c r="E193" s="823"/>
      <c r="F193" s="659">
        <f t="shared" si="0"/>
        <v>0</v>
      </c>
    </row>
    <row r="194" spans="1:6" ht="14.25">
      <c r="A194" s="156">
        <v>23</v>
      </c>
      <c r="B194" s="177" t="s">
        <v>703</v>
      </c>
      <c r="C194" s="158" t="s">
        <v>8</v>
      </c>
      <c r="D194" s="158">
        <v>1</v>
      </c>
      <c r="E194" s="823"/>
      <c r="F194" s="659">
        <f t="shared" si="0"/>
        <v>0</v>
      </c>
    </row>
    <row r="195" spans="1:6" ht="14.25">
      <c r="A195" s="156">
        <v>24</v>
      </c>
      <c r="B195" s="177" t="s">
        <v>1218</v>
      </c>
      <c r="C195" s="158" t="s">
        <v>8</v>
      </c>
      <c r="D195" s="158">
        <v>10</v>
      </c>
      <c r="E195" s="823"/>
      <c r="F195" s="659">
        <f t="shared" si="0"/>
        <v>0</v>
      </c>
    </row>
    <row r="196" spans="1:6" ht="14.25">
      <c r="A196" s="156">
        <v>25</v>
      </c>
      <c r="B196" s="177" t="s">
        <v>719</v>
      </c>
      <c r="C196" s="158" t="s">
        <v>8</v>
      </c>
      <c r="D196" s="158">
        <v>2</v>
      </c>
      <c r="E196" s="823"/>
      <c r="F196" s="659">
        <f t="shared" si="0"/>
        <v>0</v>
      </c>
    </row>
    <row r="197" spans="1:6" ht="14.25">
      <c r="A197" s="156">
        <v>26</v>
      </c>
      <c r="B197" s="177" t="s">
        <v>1219</v>
      </c>
      <c r="C197" s="158" t="s">
        <v>8</v>
      </c>
      <c r="D197" s="158">
        <v>6</v>
      </c>
      <c r="E197" s="823"/>
      <c r="F197" s="659">
        <f t="shared" si="0"/>
        <v>0</v>
      </c>
    </row>
    <row r="198" spans="1:6" ht="14.25">
      <c r="A198" s="156">
        <v>27</v>
      </c>
      <c r="B198" s="177" t="s">
        <v>716</v>
      </c>
      <c r="C198" s="158" t="s">
        <v>8</v>
      </c>
      <c r="D198" s="158">
        <v>3</v>
      </c>
      <c r="E198" s="823"/>
      <c r="F198" s="659">
        <f t="shared" si="0"/>
        <v>0</v>
      </c>
    </row>
    <row r="199" spans="1:6" ht="14.25">
      <c r="A199" s="156">
        <v>28</v>
      </c>
      <c r="B199" s="177" t="s">
        <v>717</v>
      </c>
      <c r="C199" s="158" t="s">
        <v>8</v>
      </c>
      <c r="D199" s="185">
        <v>6</v>
      </c>
      <c r="E199" s="823"/>
      <c r="F199" s="659">
        <f t="shared" si="0"/>
        <v>0</v>
      </c>
    </row>
    <row r="200" spans="1:6" ht="14.25">
      <c r="A200" s="156">
        <v>29</v>
      </c>
      <c r="B200" s="177" t="s">
        <v>715</v>
      </c>
      <c r="C200" s="158" t="s">
        <v>8</v>
      </c>
      <c r="D200" s="158">
        <v>2</v>
      </c>
      <c r="E200" s="823"/>
      <c r="F200" s="659">
        <f t="shared" si="0"/>
        <v>0</v>
      </c>
    </row>
    <row r="201" spans="1:6" ht="14.25">
      <c r="A201" s="156">
        <v>30</v>
      </c>
      <c r="B201" s="177" t="s">
        <v>718</v>
      </c>
      <c r="C201" s="158" t="s">
        <v>8</v>
      </c>
      <c r="D201" s="158">
        <v>2</v>
      </c>
      <c r="E201" s="823"/>
      <c r="F201" s="659">
        <f t="shared" si="0"/>
        <v>0</v>
      </c>
    </row>
    <row r="202" spans="1:6" ht="14.25">
      <c r="A202" s="156">
        <v>31</v>
      </c>
      <c r="B202" s="177" t="s">
        <v>720</v>
      </c>
      <c r="C202" s="158" t="s">
        <v>8</v>
      </c>
      <c r="D202" s="158">
        <v>2</v>
      </c>
      <c r="E202" s="823"/>
      <c r="F202" s="659">
        <f t="shared" si="0"/>
        <v>0</v>
      </c>
    </row>
    <row r="203" spans="1:6" ht="14.25">
      <c r="A203" s="156">
        <v>32</v>
      </c>
      <c r="B203" s="177" t="s">
        <v>721</v>
      </c>
      <c r="C203" s="158" t="s">
        <v>8</v>
      </c>
      <c r="D203" s="158">
        <v>1</v>
      </c>
      <c r="E203" s="823"/>
      <c r="F203" s="659">
        <f t="shared" si="0"/>
        <v>0</v>
      </c>
    </row>
    <row r="204" spans="1:6" ht="14.25">
      <c r="A204" s="156">
        <v>33</v>
      </c>
      <c r="B204" s="177" t="s">
        <v>722</v>
      </c>
      <c r="C204" s="158" t="s">
        <v>8</v>
      </c>
      <c r="D204" s="185">
        <v>9</v>
      </c>
      <c r="E204" s="823"/>
      <c r="F204" s="659">
        <f t="shared" si="0"/>
        <v>0</v>
      </c>
    </row>
    <row r="205" spans="1:6" ht="14.25">
      <c r="A205" s="156">
        <v>34</v>
      </c>
      <c r="B205" s="177" t="s">
        <v>723</v>
      </c>
      <c r="C205" s="158" t="s">
        <v>8</v>
      </c>
      <c r="D205" s="158">
        <v>7</v>
      </c>
      <c r="E205" s="823"/>
      <c r="F205" s="659">
        <f t="shared" si="0"/>
        <v>0</v>
      </c>
    </row>
    <row r="206" spans="1:6" ht="14.25">
      <c r="A206" s="156">
        <v>35</v>
      </c>
      <c r="B206" s="177" t="s">
        <v>1220</v>
      </c>
      <c r="C206" s="158" t="s">
        <v>8</v>
      </c>
      <c r="D206" s="158">
        <v>2</v>
      </c>
      <c r="E206" s="823"/>
      <c r="F206" s="659">
        <f t="shared" si="0"/>
        <v>0</v>
      </c>
    </row>
    <row r="207" spans="1:6" ht="14.25">
      <c r="A207" s="156">
        <v>36</v>
      </c>
      <c r="B207" s="177" t="s">
        <v>724</v>
      </c>
      <c r="C207" s="158" t="s">
        <v>8</v>
      </c>
      <c r="D207" s="158">
        <v>3</v>
      </c>
      <c r="E207" s="823"/>
      <c r="F207" s="659">
        <f t="shared" si="0"/>
        <v>0</v>
      </c>
    </row>
    <row r="208" spans="1:6" ht="14.25">
      <c r="A208" s="156">
        <v>37</v>
      </c>
      <c r="B208" s="177" t="s">
        <v>725</v>
      </c>
      <c r="C208" s="158" t="s">
        <v>8</v>
      </c>
      <c r="D208" s="158">
        <v>3</v>
      </c>
      <c r="E208" s="823"/>
      <c r="F208" s="659">
        <f t="shared" si="0"/>
        <v>0</v>
      </c>
    </row>
    <row r="209" spans="1:6" ht="14.25">
      <c r="A209" s="156">
        <v>38</v>
      </c>
      <c r="B209" s="177" t="s">
        <v>726</v>
      </c>
      <c r="C209" s="158" t="s">
        <v>8</v>
      </c>
      <c r="D209" s="158">
        <v>1</v>
      </c>
      <c r="E209" s="823"/>
      <c r="F209" s="659">
        <f t="shared" si="0"/>
        <v>0</v>
      </c>
    </row>
    <row r="210" spans="1:6" ht="14.25">
      <c r="A210" s="156">
        <v>39</v>
      </c>
      <c r="B210" s="177" t="s">
        <v>727</v>
      </c>
      <c r="C210" s="158" t="s">
        <v>8</v>
      </c>
      <c r="D210" s="158">
        <v>2</v>
      </c>
      <c r="E210" s="823"/>
      <c r="F210" s="659">
        <f t="shared" si="0"/>
        <v>0</v>
      </c>
    </row>
    <row r="211" spans="1:6" ht="14.25">
      <c r="A211" s="156">
        <v>40</v>
      </c>
      <c r="B211" s="177" t="s">
        <v>728</v>
      </c>
      <c r="C211" s="158" t="s">
        <v>8</v>
      </c>
      <c r="D211" s="158">
        <v>4</v>
      </c>
      <c r="E211" s="823"/>
      <c r="F211" s="659">
        <f t="shared" si="0"/>
        <v>0</v>
      </c>
    </row>
    <row r="212" spans="1:6" ht="14.25">
      <c r="A212" s="156">
        <v>41</v>
      </c>
      <c r="B212" s="177" t="s">
        <v>729</v>
      </c>
      <c r="C212" s="158" t="s">
        <v>8</v>
      </c>
      <c r="D212" s="158">
        <v>2</v>
      </c>
      <c r="E212" s="823"/>
      <c r="F212" s="659">
        <f t="shared" si="0"/>
        <v>0</v>
      </c>
    </row>
    <row r="213" spans="1:6" ht="18" customHeight="1">
      <c r="A213" s="156">
        <v>42</v>
      </c>
      <c r="B213" s="172" t="s">
        <v>1221</v>
      </c>
      <c r="C213" s="141" t="s">
        <v>8</v>
      </c>
      <c r="D213" s="158">
        <v>1</v>
      </c>
      <c r="E213" s="823"/>
      <c r="F213" s="659">
        <f t="shared" si="0"/>
        <v>0</v>
      </c>
    </row>
    <row r="214" spans="1:6" ht="18" customHeight="1">
      <c r="A214" s="156">
        <v>43</v>
      </c>
      <c r="B214" s="177" t="s">
        <v>1222</v>
      </c>
      <c r="C214" s="158" t="s">
        <v>8</v>
      </c>
      <c r="D214" s="158">
        <v>2</v>
      </c>
      <c r="E214" s="823"/>
      <c r="F214" s="659">
        <f t="shared" si="0"/>
        <v>0</v>
      </c>
    </row>
    <row r="215" spans="1:6" ht="14.25">
      <c r="A215" s="156">
        <v>44</v>
      </c>
      <c r="B215" s="177" t="s">
        <v>730</v>
      </c>
      <c r="C215" s="158" t="s">
        <v>8</v>
      </c>
      <c r="D215" s="158">
        <v>1</v>
      </c>
      <c r="E215" s="823"/>
      <c r="F215" s="659">
        <f t="shared" si="0"/>
        <v>0</v>
      </c>
    </row>
    <row r="216" spans="1:6" ht="14.25">
      <c r="A216" s="156">
        <v>45</v>
      </c>
      <c r="B216" s="177" t="s">
        <v>731</v>
      </c>
      <c r="C216" s="158" t="s">
        <v>8</v>
      </c>
      <c r="D216" s="158">
        <v>4</v>
      </c>
      <c r="E216" s="823"/>
      <c r="F216" s="659">
        <f t="shared" si="0"/>
        <v>0</v>
      </c>
    </row>
    <row r="217" spans="1:6" ht="14.25">
      <c r="A217" s="156">
        <v>46</v>
      </c>
      <c r="B217" s="177" t="s">
        <v>732</v>
      </c>
      <c r="C217" s="158" t="s">
        <v>8</v>
      </c>
      <c r="D217" s="185">
        <v>3</v>
      </c>
      <c r="E217" s="823"/>
      <c r="F217" s="659">
        <f t="shared" si="0"/>
        <v>0</v>
      </c>
    </row>
    <row r="218" spans="1:6" ht="14.25">
      <c r="A218" s="156">
        <v>47</v>
      </c>
      <c r="B218" s="177" t="s">
        <v>733</v>
      </c>
      <c r="C218" s="158" t="s">
        <v>8</v>
      </c>
      <c r="D218" s="158">
        <v>1</v>
      </c>
      <c r="E218" s="823"/>
      <c r="F218" s="659">
        <f t="shared" si="0"/>
        <v>0</v>
      </c>
    </row>
    <row r="219" spans="1:6" ht="14.25">
      <c r="A219" s="156">
        <v>48</v>
      </c>
      <c r="B219" s="177" t="s">
        <v>734</v>
      </c>
      <c r="C219" s="158" t="s">
        <v>8</v>
      </c>
      <c r="D219" s="158">
        <v>8</v>
      </c>
      <c r="E219" s="823"/>
      <c r="F219" s="659">
        <f t="shared" si="0"/>
        <v>0</v>
      </c>
    </row>
    <row r="220" spans="1:6" ht="14.25">
      <c r="A220" s="156">
        <v>49</v>
      </c>
      <c r="B220" s="177" t="s">
        <v>735</v>
      </c>
      <c r="C220" s="158" t="s">
        <v>8</v>
      </c>
      <c r="D220" s="158">
        <v>1</v>
      </c>
      <c r="E220" s="823"/>
      <c r="F220" s="659">
        <f t="shared" si="0"/>
        <v>0</v>
      </c>
    </row>
    <row r="221" spans="1:6" ht="14.25">
      <c r="A221" s="156">
        <v>50</v>
      </c>
      <c r="B221" s="177" t="s">
        <v>736</v>
      </c>
      <c r="C221" s="158" t="s">
        <v>8</v>
      </c>
      <c r="D221" s="158">
        <v>1</v>
      </c>
      <c r="E221" s="823"/>
      <c r="F221" s="659">
        <f t="shared" si="0"/>
        <v>0</v>
      </c>
    </row>
    <row r="222" spans="1:6" ht="14.25">
      <c r="A222" s="156"/>
      <c r="B222" s="159"/>
      <c r="C222" s="158"/>
      <c r="D222" s="158"/>
      <c r="E222" s="658"/>
      <c r="F222" s="658"/>
    </row>
    <row r="223" spans="1:6" ht="43.5">
      <c r="A223" s="162" t="s">
        <v>10</v>
      </c>
      <c r="B223" s="159" t="s">
        <v>170</v>
      </c>
      <c r="C223" s="158"/>
      <c r="D223" s="158"/>
      <c r="E223" s="658"/>
      <c r="F223" s="658"/>
    </row>
    <row r="224" spans="1:6" s="183" customFormat="1" ht="14.25">
      <c r="A224" s="162"/>
      <c r="B224" s="159" t="s">
        <v>242</v>
      </c>
      <c r="C224" s="158"/>
      <c r="D224" s="193"/>
      <c r="E224" s="658"/>
      <c r="F224" s="658"/>
    </row>
    <row r="225" spans="1:6" s="183" customFormat="1" ht="14.25">
      <c r="A225" s="162"/>
      <c r="B225" s="159"/>
      <c r="C225" s="158"/>
      <c r="D225" s="193"/>
      <c r="E225" s="658"/>
      <c r="F225" s="658"/>
    </row>
    <row r="226" spans="1:6" s="155" customFormat="1" ht="50.25" customHeight="1">
      <c r="A226" s="178">
        <v>5</v>
      </c>
      <c r="B226" s="198" t="s">
        <v>339</v>
      </c>
      <c r="C226" s="180"/>
      <c r="D226" s="180"/>
      <c r="E226" s="662"/>
      <c r="F226" s="662"/>
    </row>
    <row r="227" spans="1:6" ht="43.5">
      <c r="A227" s="156"/>
      <c r="B227" s="160" t="s">
        <v>1055</v>
      </c>
      <c r="C227" s="158"/>
      <c r="D227" s="158"/>
      <c r="E227" s="658"/>
      <c r="F227" s="658"/>
    </row>
    <row r="228" spans="1:6" ht="14.25">
      <c r="A228" s="156"/>
      <c r="B228" s="160"/>
      <c r="C228" s="158"/>
      <c r="D228" s="158"/>
      <c r="E228" s="658"/>
      <c r="F228" s="658"/>
    </row>
    <row r="229" spans="1:6" ht="14.25">
      <c r="A229" s="199" t="s">
        <v>12</v>
      </c>
      <c r="B229" s="157" t="s">
        <v>221</v>
      </c>
      <c r="C229" s="158"/>
      <c r="D229" s="158"/>
      <c r="E229" s="658"/>
      <c r="F229" s="658"/>
    </row>
    <row r="230" spans="1:6" ht="60" customHeight="1">
      <c r="A230" s="200"/>
      <c r="B230" s="122" t="s">
        <v>338</v>
      </c>
      <c r="C230" s="158"/>
      <c r="D230" s="158"/>
      <c r="E230" s="658"/>
      <c r="F230" s="658"/>
    </row>
    <row r="231" spans="1:6" ht="14.25">
      <c r="A231" s="200"/>
      <c r="B231" s="122" t="s">
        <v>222</v>
      </c>
      <c r="C231" s="158"/>
      <c r="D231" s="158"/>
      <c r="E231" s="658"/>
      <c r="F231" s="658"/>
    </row>
    <row r="232" spans="1:6" ht="14.25">
      <c r="A232" s="200"/>
      <c r="B232" s="122" t="s">
        <v>332</v>
      </c>
      <c r="C232" s="158"/>
      <c r="D232" s="158"/>
      <c r="E232" s="658"/>
      <c r="F232" s="658"/>
    </row>
    <row r="233" spans="1:6" ht="14.25">
      <c r="A233" s="200"/>
      <c r="B233" s="122" t="s">
        <v>223</v>
      </c>
      <c r="C233" s="158"/>
      <c r="D233" s="158"/>
      <c r="E233" s="658"/>
      <c r="F233" s="658"/>
    </row>
    <row r="234" spans="1:6" ht="21" customHeight="1">
      <c r="A234" s="156"/>
      <c r="B234" s="122" t="s">
        <v>336</v>
      </c>
      <c r="C234" s="158"/>
      <c r="D234" s="158"/>
      <c r="E234" s="658"/>
      <c r="F234" s="658"/>
    </row>
    <row r="235" spans="1:6" ht="14.25">
      <c r="A235" s="156"/>
      <c r="B235" s="160"/>
      <c r="C235" s="158"/>
      <c r="D235" s="158"/>
      <c r="E235" s="658"/>
      <c r="F235" s="658"/>
    </row>
    <row r="236" spans="1:6" ht="14.25">
      <c r="A236" s="162" t="s">
        <v>13</v>
      </c>
      <c r="B236" s="157" t="s">
        <v>211</v>
      </c>
      <c r="C236" s="158"/>
      <c r="D236" s="158"/>
      <c r="E236" s="658"/>
      <c r="F236" s="658"/>
    </row>
    <row r="237" spans="1:6" ht="28.5">
      <c r="A237" s="156" t="s">
        <v>477</v>
      </c>
      <c r="B237" s="122" t="s">
        <v>1056</v>
      </c>
      <c r="C237" s="158"/>
      <c r="D237" s="158"/>
      <c r="E237" s="658"/>
      <c r="F237" s="658"/>
    </row>
    <row r="238" spans="1:6" ht="14.25">
      <c r="A238" s="156"/>
      <c r="B238" s="157" t="s">
        <v>215</v>
      </c>
      <c r="C238" s="158"/>
      <c r="D238" s="158"/>
      <c r="E238" s="658"/>
      <c r="F238" s="658"/>
    </row>
    <row r="239" spans="1:6" ht="14.25">
      <c r="A239" s="156"/>
      <c r="B239" s="160"/>
      <c r="C239" s="158"/>
      <c r="D239" s="158"/>
      <c r="E239" s="658"/>
      <c r="F239" s="658"/>
    </row>
    <row r="240" spans="1:6" ht="19.5" customHeight="1">
      <c r="A240" s="199" t="s">
        <v>14</v>
      </c>
      <c r="B240" s="157" t="s">
        <v>188</v>
      </c>
      <c r="C240" s="158"/>
      <c r="D240" s="158"/>
      <c r="E240" s="658"/>
      <c r="F240" s="658"/>
    </row>
    <row r="241" spans="1:6" ht="16.5" customHeight="1">
      <c r="A241" s="201" t="s">
        <v>477</v>
      </c>
      <c r="B241" s="122" t="s">
        <v>184</v>
      </c>
      <c r="C241" s="158"/>
      <c r="D241" s="158"/>
      <c r="E241" s="658"/>
      <c r="F241" s="658"/>
    </row>
    <row r="242" spans="1:6" s="184" customFormat="1" ht="16.5" customHeight="1">
      <c r="A242" s="201" t="s">
        <v>471</v>
      </c>
      <c r="B242" s="122" t="s">
        <v>249</v>
      </c>
      <c r="C242" s="185"/>
      <c r="D242" s="185"/>
      <c r="E242" s="658"/>
      <c r="F242" s="658"/>
    </row>
    <row r="243" spans="1:6" s="184" customFormat="1" ht="14.25">
      <c r="A243" s="156"/>
      <c r="B243" s="202"/>
      <c r="C243" s="185"/>
      <c r="D243" s="185"/>
      <c r="E243" s="658"/>
      <c r="F243" s="658"/>
    </row>
    <row r="244" spans="1:6" s="184" customFormat="1" ht="14.25">
      <c r="A244" s="199" t="s">
        <v>22</v>
      </c>
      <c r="B244" s="157" t="s">
        <v>213</v>
      </c>
      <c r="C244" s="185"/>
      <c r="D244" s="185"/>
      <c r="E244" s="658"/>
      <c r="F244" s="658"/>
    </row>
    <row r="245" spans="1:6" s="184" customFormat="1" ht="14.25">
      <c r="A245" s="156"/>
      <c r="B245" s="202"/>
      <c r="C245" s="185"/>
      <c r="D245" s="185"/>
      <c r="E245" s="658"/>
      <c r="F245" s="658"/>
    </row>
    <row r="246" spans="1:6" s="184" customFormat="1" ht="14.25">
      <c r="A246" s="199" t="s">
        <v>25</v>
      </c>
      <c r="B246" s="157" t="s">
        <v>185</v>
      </c>
      <c r="C246" s="185"/>
      <c r="D246" s="185"/>
      <c r="E246" s="658"/>
      <c r="F246" s="658"/>
    </row>
    <row r="247" spans="1:6" s="204" customFormat="1" ht="28.5">
      <c r="A247" s="203"/>
      <c r="B247" s="164" t="s">
        <v>1057</v>
      </c>
      <c r="C247" s="188"/>
      <c r="D247" s="188"/>
      <c r="E247" s="663"/>
      <c r="F247" s="658"/>
    </row>
    <row r="248" spans="1:6" s="204" customFormat="1" ht="14.25">
      <c r="A248" s="186"/>
      <c r="B248" s="187"/>
      <c r="C248" s="188"/>
      <c r="D248" s="188"/>
      <c r="E248" s="663"/>
      <c r="F248" s="658"/>
    </row>
    <row r="249" spans="1:6" s="204" customFormat="1" ht="22.5" customHeight="1">
      <c r="A249" s="205" t="s">
        <v>474</v>
      </c>
      <c r="B249" s="206" t="s">
        <v>187</v>
      </c>
      <c r="C249" s="188"/>
      <c r="D249" s="188"/>
      <c r="E249" s="663"/>
      <c r="F249" s="658"/>
    </row>
    <row r="250" spans="1:6" ht="36" customHeight="1">
      <c r="A250" s="201" t="s">
        <v>477</v>
      </c>
      <c r="B250" s="122" t="s">
        <v>1058</v>
      </c>
      <c r="C250" s="158"/>
      <c r="D250" s="158"/>
      <c r="E250" s="658"/>
      <c r="F250" s="658"/>
    </row>
    <row r="251" spans="1:6" ht="50.25" customHeight="1">
      <c r="A251" s="201" t="s">
        <v>471</v>
      </c>
      <c r="B251" s="122" t="s">
        <v>337</v>
      </c>
      <c r="C251" s="158"/>
      <c r="D251" s="158"/>
      <c r="E251" s="658"/>
      <c r="F251" s="658"/>
    </row>
    <row r="252" spans="1:6" ht="21" customHeight="1">
      <c r="A252" s="201" t="s">
        <v>472</v>
      </c>
      <c r="B252" s="157" t="s">
        <v>264</v>
      </c>
      <c r="C252" s="185"/>
      <c r="D252" s="158"/>
      <c r="E252" s="658"/>
      <c r="F252" s="658"/>
    </row>
    <row r="253" spans="1:6" ht="34.5" customHeight="1">
      <c r="A253" s="201" t="s">
        <v>109</v>
      </c>
      <c r="B253" s="157" t="s">
        <v>267</v>
      </c>
      <c r="C253" s="185"/>
      <c r="D253" s="158"/>
      <c r="E253" s="658"/>
      <c r="F253" s="658"/>
    </row>
    <row r="254" spans="1:6" ht="14.25">
      <c r="A254" s="201"/>
      <c r="B254" s="157" t="s">
        <v>232</v>
      </c>
      <c r="C254" s="185"/>
      <c r="D254" s="158"/>
      <c r="E254" s="658"/>
      <c r="F254" s="658"/>
    </row>
    <row r="255" spans="1:6" ht="35.25" customHeight="1">
      <c r="A255" s="201" t="s">
        <v>475</v>
      </c>
      <c r="B255" s="122" t="s">
        <v>150</v>
      </c>
      <c r="C255" s="158"/>
      <c r="D255" s="158"/>
      <c r="E255" s="658"/>
      <c r="F255" s="658"/>
    </row>
    <row r="256" spans="1:6" ht="14.25">
      <c r="A256" s="194"/>
      <c r="B256" s="160"/>
      <c r="C256" s="158"/>
      <c r="D256" s="158"/>
      <c r="E256" s="658"/>
      <c r="F256" s="658"/>
    </row>
    <row r="257" spans="1:6" ht="14.25">
      <c r="A257" s="199" t="s">
        <v>476</v>
      </c>
      <c r="B257" s="159" t="s">
        <v>144</v>
      </c>
      <c r="C257" s="158"/>
      <c r="D257" s="158"/>
      <c r="E257" s="658"/>
      <c r="F257" s="658"/>
    </row>
    <row r="258" spans="1:6" ht="18" customHeight="1">
      <c r="A258" s="201" t="s">
        <v>477</v>
      </c>
      <c r="B258" s="122" t="s">
        <v>166</v>
      </c>
      <c r="C258" s="158"/>
      <c r="D258" s="158"/>
      <c r="E258" s="658"/>
      <c r="F258" s="658"/>
    </row>
    <row r="259" spans="1:6" ht="18" customHeight="1">
      <c r="A259" s="201" t="s">
        <v>471</v>
      </c>
      <c r="B259" s="122" t="s">
        <v>167</v>
      </c>
      <c r="C259" s="158"/>
      <c r="D259" s="158"/>
      <c r="E259" s="658"/>
      <c r="F259" s="658"/>
    </row>
    <row r="260" spans="1:6" ht="18" customHeight="1">
      <c r="A260" s="201" t="s">
        <v>472</v>
      </c>
      <c r="B260" s="122" t="s">
        <v>241</v>
      </c>
      <c r="C260" s="158"/>
      <c r="D260" s="158"/>
      <c r="E260" s="658"/>
      <c r="F260" s="658"/>
    </row>
    <row r="261" spans="1:6" ht="18" customHeight="1">
      <c r="A261" s="201" t="s">
        <v>109</v>
      </c>
      <c r="B261" s="122" t="s">
        <v>183</v>
      </c>
      <c r="C261" s="158"/>
      <c r="D261" s="158"/>
      <c r="E261" s="658"/>
      <c r="F261" s="658"/>
    </row>
    <row r="262" spans="1:6" ht="18" customHeight="1">
      <c r="A262" s="201" t="s">
        <v>262</v>
      </c>
      <c r="B262" s="122" t="s">
        <v>216</v>
      </c>
      <c r="C262" s="158"/>
      <c r="D262" s="158"/>
      <c r="E262" s="658"/>
      <c r="F262" s="658"/>
    </row>
    <row r="263" spans="1:6" s="184" customFormat="1" ht="14.25">
      <c r="A263" s="156"/>
      <c r="B263" s="207"/>
      <c r="C263" s="185"/>
      <c r="D263" s="185"/>
      <c r="E263" s="658"/>
      <c r="F263" s="658"/>
    </row>
    <row r="264" spans="1:6" s="197" customFormat="1" ht="14.25">
      <c r="A264" s="162"/>
      <c r="B264" s="160" t="s">
        <v>20</v>
      </c>
      <c r="C264" s="166"/>
      <c r="D264" s="166"/>
      <c r="E264" s="664"/>
      <c r="F264" s="664"/>
    </row>
    <row r="265" spans="1:6" s="197" customFormat="1" ht="43.5">
      <c r="A265" s="194"/>
      <c r="B265" s="159" t="s">
        <v>308</v>
      </c>
      <c r="C265" s="166"/>
      <c r="D265" s="166"/>
      <c r="E265" s="664"/>
      <c r="F265" s="664"/>
    </row>
    <row r="266" spans="1:6" ht="18" customHeight="1">
      <c r="A266" s="156">
        <v>1</v>
      </c>
      <c r="B266" s="172" t="s">
        <v>737</v>
      </c>
      <c r="C266" s="141" t="s">
        <v>8</v>
      </c>
      <c r="D266" s="158">
        <v>2</v>
      </c>
      <c r="E266" s="675"/>
      <c r="F266" s="859">
        <f>D266*E266</f>
        <v>0</v>
      </c>
    </row>
    <row r="267" spans="1:6" ht="18" customHeight="1">
      <c r="A267" s="156">
        <v>2</v>
      </c>
      <c r="B267" s="172" t="s">
        <v>738</v>
      </c>
      <c r="C267" s="141" t="s">
        <v>8</v>
      </c>
      <c r="D267" s="158">
        <v>2</v>
      </c>
      <c r="E267" s="675"/>
      <c r="F267" s="859">
        <f>D267*E267</f>
        <v>0</v>
      </c>
    </row>
    <row r="268" spans="1:6" ht="14.25">
      <c r="A268" s="156"/>
      <c r="B268" s="159"/>
      <c r="C268" s="158"/>
      <c r="D268" s="158"/>
      <c r="E268" s="658"/>
      <c r="F268" s="658"/>
    </row>
    <row r="269" spans="1:6" ht="50.25" customHeight="1">
      <c r="A269" s="162" t="s">
        <v>10</v>
      </c>
      <c r="B269" s="157" t="s">
        <v>170</v>
      </c>
      <c r="C269" s="158"/>
      <c r="D269" s="158"/>
      <c r="E269" s="658"/>
      <c r="F269" s="658"/>
    </row>
    <row r="270" spans="1:6" ht="26.25" customHeight="1">
      <c r="A270" s="162"/>
      <c r="B270" s="159" t="s">
        <v>172</v>
      </c>
      <c r="C270" s="158"/>
      <c r="D270" s="158"/>
      <c r="E270" s="658"/>
      <c r="F270" s="658"/>
    </row>
    <row r="271" spans="1:6" ht="21.75" customHeight="1">
      <c r="A271" s="162"/>
      <c r="B271" s="159" t="s">
        <v>212</v>
      </c>
      <c r="C271" s="158"/>
      <c r="D271" s="158"/>
      <c r="E271" s="658"/>
      <c r="F271" s="658"/>
    </row>
    <row r="272" spans="1:6" ht="14.25">
      <c r="A272" s="162"/>
      <c r="B272" s="159"/>
      <c r="C272" s="158"/>
      <c r="D272" s="158"/>
      <c r="E272" s="658"/>
      <c r="F272" s="658"/>
    </row>
    <row r="273" spans="1:6" s="155" customFormat="1" ht="28.5">
      <c r="A273" s="208">
        <v>6</v>
      </c>
      <c r="B273" s="179" t="s">
        <v>270</v>
      </c>
      <c r="C273" s="180"/>
      <c r="D273" s="180"/>
      <c r="E273" s="662"/>
      <c r="F273" s="662"/>
    </row>
    <row r="274" spans="1:6" ht="43.5">
      <c r="A274" s="156"/>
      <c r="B274" s="157" t="s">
        <v>243</v>
      </c>
      <c r="C274" s="158"/>
      <c r="D274" s="158"/>
      <c r="E274" s="658"/>
      <c r="F274" s="658"/>
    </row>
    <row r="275" spans="1:6" ht="47.25" customHeight="1">
      <c r="A275" s="156"/>
      <c r="B275" s="160" t="s">
        <v>1059</v>
      </c>
      <c r="C275" s="158"/>
      <c r="D275" s="158"/>
      <c r="E275" s="658"/>
      <c r="F275" s="658"/>
    </row>
    <row r="276" spans="1:6" ht="14.25">
      <c r="A276" s="162" t="s">
        <v>12</v>
      </c>
      <c r="B276" s="159" t="s">
        <v>221</v>
      </c>
      <c r="C276" s="158"/>
      <c r="D276" s="158"/>
      <c r="E276" s="658"/>
      <c r="F276" s="658"/>
    </row>
    <row r="277" spans="1:6" ht="66" customHeight="1">
      <c r="A277" s="156"/>
      <c r="B277" s="160" t="s">
        <v>340</v>
      </c>
      <c r="C277" s="158"/>
      <c r="D277" s="158"/>
      <c r="E277" s="658"/>
      <c r="F277" s="658"/>
    </row>
    <row r="278" spans="1:6" ht="14.25">
      <c r="A278" s="156"/>
      <c r="B278" s="160" t="s">
        <v>334</v>
      </c>
      <c r="C278" s="158"/>
      <c r="D278" s="158"/>
      <c r="E278" s="658"/>
      <c r="F278" s="658"/>
    </row>
    <row r="279" spans="1:6" ht="14.25">
      <c r="A279" s="156"/>
      <c r="B279" s="160" t="s">
        <v>222</v>
      </c>
      <c r="C279" s="158"/>
      <c r="D279" s="158"/>
      <c r="E279" s="658"/>
      <c r="F279" s="658"/>
    </row>
    <row r="280" spans="1:6" ht="21.75" customHeight="1">
      <c r="A280" s="156"/>
      <c r="B280" s="160" t="s">
        <v>332</v>
      </c>
      <c r="C280" s="158"/>
      <c r="D280" s="158"/>
      <c r="E280" s="658"/>
      <c r="F280" s="658"/>
    </row>
    <row r="281" spans="1:6" ht="14.25">
      <c r="A281" s="156"/>
      <c r="B281" s="160" t="s">
        <v>223</v>
      </c>
      <c r="C281" s="158"/>
      <c r="D281" s="158"/>
      <c r="E281" s="658"/>
      <c r="F281" s="658"/>
    </row>
    <row r="282" spans="1:6" ht="19.5" customHeight="1">
      <c r="A282" s="156"/>
      <c r="B282" s="122" t="s">
        <v>336</v>
      </c>
      <c r="C282" s="158"/>
      <c r="D282" s="158"/>
      <c r="E282" s="658"/>
      <c r="F282" s="658"/>
    </row>
    <row r="283" spans="1:6" ht="14.25">
      <c r="A283" s="156"/>
      <c r="B283" s="160"/>
      <c r="C283" s="158"/>
      <c r="D283" s="158"/>
      <c r="E283" s="658"/>
      <c r="F283" s="658"/>
    </row>
    <row r="284" spans="1:6" ht="14.25">
      <c r="A284" s="162" t="s">
        <v>5</v>
      </c>
      <c r="B284" s="159" t="s">
        <v>209</v>
      </c>
      <c r="C284" s="158"/>
      <c r="D284" s="158"/>
      <c r="E284" s="658"/>
      <c r="F284" s="658"/>
    </row>
    <row r="285" spans="1:6" ht="14.25">
      <c r="A285" s="156"/>
      <c r="B285" s="160" t="s">
        <v>343</v>
      </c>
      <c r="C285" s="158"/>
      <c r="D285" s="158"/>
      <c r="E285" s="658"/>
      <c r="F285" s="658"/>
    </row>
    <row r="286" spans="1:6" ht="14.25">
      <c r="A286" s="156"/>
      <c r="B286" s="159" t="s">
        <v>215</v>
      </c>
      <c r="C286" s="158"/>
      <c r="D286" s="158"/>
      <c r="E286" s="658"/>
      <c r="F286" s="658"/>
    </row>
    <row r="287" spans="1:6" ht="14.25">
      <c r="A287" s="156"/>
      <c r="B287" s="160" t="s">
        <v>210</v>
      </c>
      <c r="C287" s="158"/>
      <c r="D287" s="158"/>
      <c r="E287" s="658"/>
      <c r="F287" s="658"/>
    </row>
    <row r="288" spans="1:6" s="184" customFormat="1" ht="14.25">
      <c r="A288" s="162" t="s">
        <v>14</v>
      </c>
      <c r="B288" s="159" t="s">
        <v>188</v>
      </c>
      <c r="C288" s="158"/>
      <c r="D288" s="185"/>
      <c r="E288" s="658"/>
      <c r="F288" s="658"/>
    </row>
    <row r="289" spans="1:6" s="184" customFormat="1" ht="14.25">
      <c r="A289" s="156" t="s">
        <v>477</v>
      </c>
      <c r="B289" s="160" t="s">
        <v>184</v>
      </c>
      <c r="C289" s="158"/>
      <c r="D289" s="185"/>
      <c r="E289" s="658"/>
      <c r="F289" s="658"/>
    </row>
    <row r="290" spans="1:6" s="184" customFormat="1" ht="14.25">
      <c r="A290" s="156" t="s">
        <v>471</v>
      </c>
      <c r="B290" s="160" t="s">
        <v>248</v>
      </c>
      <c r="C290" s="158"/>
      <c r="D290" s="185"/>
      <c r="E290" s="658"/>
      <c r="F290" s="658"/>
    </row>
    <row r="291" spans="1:6" s="184" customFormat="1" ht="14.25">
      <c r="A291" s="156"/>
      <c r="B291" s="160"/>
      <c r="C291" s="158"/>
      <c r="D291" s="185"/>
      <c r="E291" s="658"/>
      <c r="F291" s="658"/>
    </row>
    <row r="292" spans="1:6" s="184" customFormat="1" ht="14.25">
      <c r="A292" s="162" t="s">
        <v>22</v>
      </c>
      <c r="B292" s="159" t="s">
        <v>213</v>
      </c>
      <c r="C292" s="158"/>
      <c r="D292" s="185"/>
      <c r="E292" s="658"/>
      <c r="F292" s="658"/>
    </row>
    <row r="293" spans="1:6" s="184" customFormat="1" ht="14.25">
      <c r="A293" s="162"/>
      <c r="B293" s="159"/>
      <c r="C293" s="158"/>
      <c r="D293" s="185"/>
      <c r="E293" s="658"/>
      <c r="F293" s="658"/>
    </row>
    <row r="294" spans="1:6" s="184" customFormat="1" ht="14.25">
      <c r="A294" s="162" t="s">
        <v>25</v>
      </c>
      <c r="B294" s="159" t="s">
        <v>185</v>
      </c>
      <c r="C294" s="158"/>
      <c r="D294" s="185"/>
      <c r="E294" s="658"/>
      <c r="F294" s="658"/>
    </row>
    <row r="295" spans="1:6" s="190" customFormat="1" ht="28.5">
      <c r="A295" s="186"/>
      <c r="B295" s="187" t="s">
        <v>1060</v>
      </c>
      <c r="C295" s="188"/>
      <c r="D295" s="189"/>
      <c r="E295" s="663"/>
      <c r="F295" s="658"/>
    </row>
    <row r="296" spans="1:6" s="190" customFormat="1" ht="14.25">
      <c r="A296" s="186"/>
      <c r="B296" s="187"/>
      <c r="C296" s="188"/>
      <c r="D296" s="189"/>
      <c r="E296" s="663"/>
      <c r="F296" s="658"/>
    </row>
    <row r="297" spans="1:6" s="190" customFormat="1" ht="14.25">
      <c r="A297" s="191" t="s">
        <v>474</v>
      </c>
      <c r="B297" s="192" t="s">
        <v>186</v>
      </c>
      <c r="C297" s="188"/>
      <c r="D297" s="189"/>
      <c r="E297" s="663"/>
      <c r="F297" s="658"/>
    </row>
    <row r="298" spans="1:6" ht="38.25" customHeight="1">
      <c r="A298" s="156" t="s">
        <v>477</v>
      </c>
      <c r="B298" s="160" t="s">
        <v>1061</v>
      </c>
      <c r="C298" s="158"/>
      <c r="D298" s="158"/>
      <c r="E298" s="658"/>
      <c r="F298" s="658"/>
    </row>
    <row r="299" spans="1:6" ht="51.75" customHeight="1">
      <c r="A299" s="156" t="s">
        <v>471</v>
      </c>
      <c r="B299" s="122" t="s">
        <v>337</v>
      </c>
      <c r="C299" s="158"/>
      <c r="D299" s="158"/>
      <c r="E299" s="658"/>
      <c r="F299" s="658"/>
    </row>
    <row r="300" spans="1:6" ht="14.25">
      <c r="A300" s="156" t="s">
        <v>472</v>
      </c>
      <c r="B300" s="157" t="s">
        <v>264</v>
      </c>
      <c r="C300" s="158"/>
      <c r="D300" s="158"/>
      <c r="E300" s="658"/>
      <c r="F300" s="658"/>
    </row>
    <row r="301" spans="1:6" ht="30.75" customHeight="1">
      <c r="A301" s="156" t="s">
        <v>109</v>
      </c>
      <c r="B301" s="159" t="s">
        <v>267</v>
      </c>
      <c r="C301" s="158"/>
      <c r="D301" s="158"/>
      <c r="E301" s="658"/>
      <c r="F301" s="658"/>
    </row>
    <row r="302" spans="1:6" ht="14.25">
      <c r="A302" s="156"/>
      <c r="B302" s="159" t="s">
        <v>232</v>
      </c>
      <c r="C302" s="158"/>
      <c r="D302" s="158"/>
      <c r="E302" s="658"/>
      <c r="F302" s="658"/>
    </row>
    <row r="303" spans="1:6" ht="28.5">
      <c r="A303" s="156" t="s">
        <v>262</v>
      </c>
      <c r="B303" s="160" t="s">
        <v>169</v>
      </c>
      <c r="C303" s="158"/>
      <c r="D303" s="158"/>
      <c r="E303" s="658"/>
      <c r="F303" s="658"/>
    </row>
    <row r="304" spans="1:6" ht="14.25">
      <c r="A304" s="156"/>
      <c r="B304" s="160"/>
      <c r="C304" s="158"/>
      <c r="D304" s="158"/>
      <c r="E304" s="658"/>
      <c r="F304" s="658"/>
    </row>
    <row r="305" spans="1:6" ht="14.25">
      <c r="A305" s="162" t="s">
        <v>475</v>
      </c>
      <c r="B305" s="159" t="s">
        <v>144</v>
      </c>
      <c r="C305" s="158"/>
      <c r="D305" s="158"/>
      <c r="E305" s="658"/>
      <c r="F305" s="658"/>
    </row>
    <row r="306" spans="1:6" ht="14.25">
      <c r="A306" s="156" t="s">
        <v>477</v>
      </c>
      <c r="B306" s="160" t="s">
        <v>241</v>
      </c>
      <c r="C306" s="158"/>
      <c r="D306" s="158"/>
      <c r="E306" s="658"/>
      <c r="F306" s="658"/>
    </row>
    <row r="307" spans="1:6" ht="14.25">
      <c r="A307" s="156" t="s">
        <v>471</v>
      </c>
      <c r="B307" s="160" t="s">
        <v>183</v>
      </c>
      <c r="C307" s="158"/>
      <c r="D307" s="158"/>
      <c r="E307" s="658"/>
      <c r="F307" s="658"/>
    </row>
    <row r="308" spans="1:6" ht="14.25">
      <c r="A308" s="156" t="s">
        <v>472</v>
      </c>
      <c r="B308" s="160" t="s">
        <v>216</v>
      </c>
      <c r="C308" s="158"/>
      <c r="D308" s="158"/>
      <c r="E308" s="658"/>
      <c r="F308" s="658"/>
    </row>
    <row r="309" spans="1:6" s="184" customFormat="1" ht="14.25">
      <c r="A309" s="201" t="s">
        <v>109</v>
      </c>
      <c r="B309" s="195" t="s">
        <v>244</v>
      </c>
      <c r="C309" s="158"/>
      <c r="D309" s="185"/>
      <c r="E309" s="658"/>
      <c r="F309" s="658"/>
    </row>
    <row r="310" spans="1:6" s="197" customFormat="1" ht="14.25">
      <c r="A310" s="162"/>
      <c r="B310" s="160" t="s">
        <v>20</v>
      </c>
      <c r="C310" s="166"/>
      <c r="D310" s="166"/>
      <c r="E310" s="664"/>
      <c r="F310" s="664"/>
    </row>
    <row r="311" spans="1:6" s="197" customFormat="1" ht="43.5">
      <c r="A311" s="156"/>
      <c r="B311" s="159" t="s">
        <v>310</v>
      </c>
      <c r="C311" s="166"/>
      <c r="D311" s="166"/>
      <c r="E311" s="664"/>
      <c r="F311" s="664"/>
    </row>
    <row r="312" spans="1:6" ht="14.25">
      <c r="A312" s="156">
        <v>1</v>
      </c>
      <c r="B312" s="177" t="s">
        <v>330</v>
      </c>
      <c r="C312" s="158" t="s">
        <v>8</v>
      </c>
      <c r="D312" s="158">
        <v>1</v>
      </c>
      <c r="E312" s="823"/>
      <c r="F312" s="659">
        <f aca="true" t="shared" si="1" ref="F312:F322">D312*E312</f>
        <v>0</v>
      </c>
    </row>
    <row r="313" spans="1:6" ht="14.25">
      <c r="A313" s="156">
        <v>2</v>
      </c>
      <c r="B313" s="177" t="s">
        <v>742</v>
      </c>
      <c r="C313" s="158" t="s">
        <v>8</v>
      </c>
      <c r="D313" s="158">
        <v>3</v>
      </c>
      <c r="E313" s="823"/>
      <c r="F313" s="659">
        <f t="shared" si="1"/>
        <v>0</v>
      </c>
    </row>
    <row r="314" spans="1:6" ht="14.25">
      <c r="A314" s="156">
        <v>3</v>
      </c>
      <c r="B314" s="177" t="s">
        <v>739</v>
      </c>
      <c r="C314" s="158" t="s">
        <v>8</v>
      </c>
      <c r="D314" s="158">
        <v>1</v>
      </c>
      <c r="E314" s="823"/>
      <c r="F314" s="659">
        <f t="shared" si="1"/>
        <v>0</v>
      </c>
    </row>
    <row r="315" spans="1:6" ht="14.25">
      <c r="A315" s="156">
        <v>4</v>
      </c>
      <c r="B315" s="177" t="s">
        <v>740</v>
      </c>
      <c r="C315" s="158" t="s">
        <v>8</v>
      </c>
      <c r="D315" s="158">
        <v>1</v>
      </c>
      <c r="E315" s="823"/>
      <c r="F315" s="659">
        <f t="shared" si="1"/>
        <v>0</v>
      </c>
    </row>
    <row r="316" spans="1:6" ht="14.25">
      <c r="A316" s="156">
        <v>5</v>
      </c>
      <c r="B316" s="177" t="s">
        <v>741</v>
      </c>
      <c r="C316" s="158" t="s">
        <v>8</v>
      </c>
      <c r="D316" s="158">
        <v>3</v>
      </c>
      <c r="E316" s="823"/>
      <c r="F316" s="659">
        <f t="shared" si="1"/>
        <v>0</v>
      </c>
    </row>
    <row r="317" spans="1:6" ht="14.25">
      <c r="A317" s="156">
        <v>6</v>
      </c>
      <c r="B317" s="177" t="s">
        <v>309</v>
      </c>
      <c r="C317" s="158" t="s">
        <v>8</v>
      </c>
      <c r="D317" s="158">
        <v>5</v>
      </c>
      <c r="E317" s="823"/>
      <c r="F317" s="659">
        <f t="shared" si="1"/>
        <v>0</v>
      </c>
    </row>
    <row r="318" spans="1:6" ht="14.25">
      <c r="A318" s="156">
        <v>7</v>
      </c>
      <c r="B318" s="177" t="s">
        <v>743</v>
      </c>
      <c r="C318" s="158" t="s">
        <v>8</v>
      </c>
      <c r="D318" s="158">
        <v>2</v>
      </c>
      <c r="E318" s="823"/>
      <c r="F318" s="659">
        <f t="shared" si="1"/>
        <v>0</v>
      </c>
    </row>
    <row r="319" spans="1:6" ht="14.25">
      <c r="A319" s="156">
        <v>8</v>
      </c>
      <c r="B319" s="177" t="s">
        <v>744</v>
      </c>
      <c r="C319" s="158" t="s">
        <v>8</v>
      </c>
      <c r="D319" s="158">
        <v>3</v>
      </c>
      <c r="E319" s="823"/>
      <c r="F319" s="659">
        <f t="shared" si="1"/>
        <v>0</v>
      </c>
    </row>
    <row r="320" spans="1:6" ht="14.25">
      <c r="A320" s="156">
        <v>9</v>
      </c>
      <c r="B320" s="177" t="s">
        <v>1224</v>
      </c>
      <c r="C320" s="158" t="s">
        <v>8</v>
      </c>
      <c r="D320" s="158">
        <v>4</v>
      </c>
      <c r="E320" s="823"/>
      <c r="F320" s="659">
        <f>D320*E320</f>
        <v>0</v>
      </c>
    </row>
    <row r="321" spans="1:6" ht="14.25">
      <c r="A321" s="156">
        <v>10</v>
      </c>
      <c r="B321" s="177" t="s">
        <v>745</v>
      </c>
      <c r="C321" s="158" t="s">
        <v>8</v>
      </c>
      <c r="D321" s="158">
        <v>1</v>
      </c>
      <c r="E321" s="823"/>
      <c r="F321" s="659">
        <f t="shared" si="1"/>
        <v>0</v>
      </c>
    </row>
    <row r="322" spans="1:6" ht="14.25">
      <c r="A322" s="156">
        <v>11</v>
      </c>
      <c r="B322" s="177" t="s">
        <v>746</v>
      </c>
      <c r="C322" s="158" t="s">
        <v>8</v>
      </c>
      <c r="D322" s="158">
        <v>4</v>
      </c>
      <c r="E322" s="823"/>
      <c r="F322" s="659">
        <f t="shared" si="1"/>
        <v>0</v>
      </c>
    </row>
    <row r="323" spans="1:6" ht="14.25">
      <c r="A323" s="156">
        <v>12</v>
      </c>
      <c r="B323" s="177" t="s">
        <v>995</v>
      </c>
      <c r="C323" s="158" t="s">
        <v>8</v>
      </c>
      <c r="D323" s="158">
        <v>1</v>
      </c>
      <c r="E323" s="823"/>
      <c r="F323" s="659">
        <f>D323*E323</f>
        <v>0</v>
      </c>
    </row>
    <row r="324" spans="1:6" ht="12.75" customHeight="1">
      <c r="A324" s="162"/>
      <c r="B324" s="159"/>
      <c r="C324" s="158"/>
      <c r="D324" s="158"/>
      <c r="E324" s="658"/>
      <c r="F324" s="658"/>
    </row>
    <row r="325" spans="1:6" ht="47.25" customHeight="1">
      <c r="A325" s="162" t="s">
        <v>10</v>
      </c>
      <c r="B325" s="159" t="s">
        <v>170</v>
      </c>
      <c r="C325" s="158"/>
      <c r="D325" s="158"/>
      <c r="E325" s="658"/>
      <c r="F325" s="658"/>
    </row>
    <row r="326" spans="1:6" s="183" customFormat="1" ht="19.5" customHeight="1">
      <c r="A326" s="162"/>
      <c r="B326" s="159" t="s">
        <v>341</v>
      </c>
      <c r="C326" s="158"/>
      <c r="D326" s="193"/>
      <c r="E326" s="658"/>
      <c r="F326" s="658"/>
    </row>
    <row r="327" spans="1:6" ht="14.25">
      <c r="A327" s="156"/>
      <c r="B327" s="160"/>
      <c r="C327" s="158"/>
      <c r="D327" s="158"/>
      <c r="E327" s="658"/>
      <c r="F327" s="658"/>
    </row>
    <row r="328" spans="1:6" s="155" customFormat="1" ht="28.5">
      <c r="A328" s="178">
        <v>7</v>
      </c>
      <c r="B328" s="179" t="s">
        <v>269</v>
      </c>
      <c r="C328" s="180"/>
      <c r="D328" s="180"/>
      <c r="E328" s="662"/>
      <c r="F328" s="662"/>
    </row>
    <row r="329" spans="1:6" ht="43.5">
      <c r="A329" s="156"/>
      <c r="B329" s="160" t="s">
        <v>1055</v>
      </c>
      <c r="C329" s="158"/>
      <c r="D329" s="158"/>
      <c r="E329" s="658"/>
      <c r="F329" s="658"/>
    </row>
    <row r="330" spans="1:6" ht="14.25">
      <c r="A330" s="156"/>
      <c r="B330" s="160"/>
      <c r="C330" s="158"/>
      <c r="D330" s="158"/>
      <c r="E330" s="658"/>
      <c r="F330" s="658"/>
    </row>
    <row r="331" spans="1:6" ht="14.25">
      <c r="A331" s="162" t="s">
        <v>12</v>
      </c>
      <c r="B331" s="159" t="s">
        <v>221</v>
      </c>
      <c r="C331" s="158"/>
      <c r="D331" s="158"/>
      <c r="E331" s="658"/>
      <c r="F331" s="658"/>
    </row>
    <row r="332" spans="1:6" ht="57.75">
      <c r="A332" s="156"/>
      <c r="B332" s="160" t="s">
        <v>338</v>
      </c>
      <c r="C332" s="158"/>
      <c r="D332" s="158"/>
      <c r="E332" s="658"/>
      <c r="F332" s="658"/>
    </row>
    <row r="333" spans="1:6" ht="14.25">
      <c r="A333" s="156"/>
      <c r="B333" s="160" t="s">
        <v>222</v>
      </c>
      <c r="C333" s="158"/>
      <c r="D333" s="158"/>
      <c r="E333" s="658"/>
      <c r="F333" s="658"/>
    </row>
    <row r="334" spans="1:6" ht="22.5" customHeight="1">
      <c r="A334" s="156"/>
      <c r="B334" s="160" t="s">
        <v>332</v>
      </c>
      <c r="C334" s="158"/>
      <c r="D334" s="158"/>
      <c r="E334" s="658"/>
      <c r="F334" s="658"/>
    </row>
    <row r="335" spans="1:6" ht="14.25">
      <c r="A335" s="156"/>
      <c r="B335" s="160" t="s">
        <v>223</v>
      </c>
      <c r="C335" s="158"/>
      <c r="D335" s="158"/>
      <c r="E335" s="658"/>
      <c r="F335" s="658"/>
    </row>
    <row r="336" spans="1:6" ht="14.25">
      <c r="A336" s="156"/>
      <c r="B336" s="122" t="s">
        <v>336</v>
      </c>
      <c r="C336" s="158"/>
      <c r="D336" s="158"/>
      <c r="E336" s="658"/>
      <c r="F336" s="658"/>
    </row>
    <row r="337" spans="1:6" ht="14.25">
      <c r="A337" s="156"/>
      <c r="B337" s="160"/>
      <c r="C337" s="158"/>
      <c r="D337" s="158"/>
      <c r="E337" s="658"/>
      <c r="F337" s="658"/>
    </row>
    <row r="338" spans="1:6" ht="14.25">
      <c r="A338" s="162" t="s">
        <v>13</v>
      </c>
      <c r="B338" s="159" t="s">
        <v>209</v>
      </c>
      <c r="C338" s="158"/>
      <c r="D338" s="158"/>
      <c r="E338" s="658"/>
      <c r="F338" s="658"/>
    </row>
    <row r="339" spans="1:6" ht="28.5">
      <c r="A339" s="156"/>
      <c r="B339" s="160" t="s">
        <v>342</v>
      </c>
      <c r="C339" s="158"/>
      <c r="D339" s="158"/>
      <c r="E339" s="658"/>
      <c r="F339" s="658"/>
    </row>
    <row r="340" spans="1:6" ht="21.75" customHeight="1">
      <c r="A340" s="156"/>
      <c r="B340" s="159" t="s">
        <v>215</v>
      </c>
      <c r="C340" s="158"/>
      <c r="D340" s="158"/>
      <c r="E340" s="658"/>
      <c r="F340" s="658"/>
    </row>
    <row r="341" spans="1:6" ht="14.25">
      <c r="A341" s="156"/>
      <c r="B341" s="159"/>
      <c r="C341" s="158"/>
      <c r="D341" s="158"/>
      <c r="E341" s="658"/>
      <c r="F341" s="658"/>
    </row>
    <row r="342" spans="1:6" ht="18" customHeight="1">
      <c r="A342" s="162" t="s">
        <v>14</v>
      </c>
      <c r="B342" s="159" t="s">
        <v>188</v>
      </c>
      <c r="C342" s="158"/>
      <c r="D342" s="158"/>
      <c r="E342" s="658"/>
      <c r="F342" s="658"/>
    </row>
    <row r="343" spans="1:6" ht="18" customHeight="1">
      <c r="A343" s="156"/>
      <c r="B343" s="159" t="s">
        <v>214</v>
      </c>
      <c r="C343" s="158"/>
      <c r="D343" s="158"/>
      <c r="E343" s="658"/>
      <c r="F343" s="658"/>
    </row>
    <row r="344" spans="1:6" ht="21" customHeight="1">
      <c r="A344" s="156" t="s">
        <v>477</v>
      </c>
      <c r="B344" s="160" t="s">
        <v>184</v>
      </c>
      <c r="C344" s="158"/>
      <c r="D344" s="158"/>
      <c r="E344" s="658"/>
      <c r="F344" s="658"/>
    </row>
    <row r="345" spans="1:6" s="184" customFormat="1" ht="21" customHeight="1">
      <c r="A345" s="156" t="s">
        <v>471</v>
      </c>
      <c r="B345" s="160" t="s">
        <v>249</v>
      </c>
      <c r="C345" s="158"/>
      <c r="D345" s="158"/>
      <c r="E345" s="658"/>
      <c r="F345" s="658"/>
    </row>
    <row r="346" spans="1:6" s="184" customFormat="1" ht="14.25">
      <c r="A346" s="156"/>
      <c r="B346" s="160"/>
      <c r="C346" s="158"/>
      <c r="D346" s="158"/>
      <c r="E346" s="658"/>
      <c r="F346" s="658"/>
    </row>
    <row r="347" spans="1:6" s="184" customFormat="1" ht="14.25">
      <c r="A347" s="162" t="s">
        <v>22</v>
      </c>
      <c r="B347" s="159" t="s">
        <v>213</v>
      </c>
      <c r="C347" s="158"/>
      <c r="D347" s="158"/>
      <c r="E347" s="658"/>
      <c r="F347" s="658"/>
    </row>
    <row r="348" spans="1:6" s="184" customFormat="1" ht="14.25">
      <c r="A348" s="156"/>
      <c r="B348" s="160"/>
      <c r="C348" s="158"/>
      <c r="D348" s="158"/>
      <c r="E348" s="658"/>
      <c r="F348" s="658"/>
    </row>
    <row r="349" spans="1:6" s="184" customFormat="1" ht="14.25">
      <c r="A349" s="162" t="s">
        <v>25</v>
      </c>
      <c r="B349" s="159" t="s">
        <v>185</v>
      </c>
      <c r="C349" s="158"/>
      <c r="D349" s="158"/>
      <c r="E349" s="658"/>
      <c r="F349" s="658"/>
    </row>
    <row r="350" spans="1:6" s="204" customFormat="1" ht="28.5">
      <c r="A350" s="156"/>
      <c r="B350" s="160" t="s">
        <v>1062</v>
      </c>
      <c r="C350" s="158"/>
      <c r="D350" s="158"/>
      <c r="E350" s="658"/>
      <c r="F350" s="658"/>
    </row>
    <row r="351" spans="1:6" s="204" customFormat="1" ht="14.25">
      <c r="A351" s="156"/>
      <c r="B351" s="160"/>
      <c r="C351" s="158"/>
      <c r="D351" s="158"/>
      <c r="E351" s="658"/>
      <c r="F351" s="658"/>
    </row>
    <row r="352" spans="1:6" s="204" customFormat="1" ht="14.25">
      <c r="A352" s="162" t="s">
        <v>478</v>
      </c>
      <c r="B352" s="159" t="s">
        <v>186</v>
      </c>
      <c r="C352" s="158"/>
      <c r="D352" s="158"/>
      <c r="E352" s="658"/>
      <c r="F352" s="658"/>
    </row>
    <row r="353" spans="1:6" ht="36.75" customHeight="1">
      <c r="A353" s="156" t="s">
        <v>477</v>
      </c>
      <c r="B353" s="160" t="s">
        <v>1061</v>
      </c>
      <c r="C353" s="158"/>
      <c r="D353" s="158"/>
      <c r="E353" s="658"/>
      <c r="F353" s="658"/>
    </row>
    <row r="354" spans="1:6" ht="53.25" customHeight="1">
      <c r="A354" s="156" t="s">
        <v>471</v>
      </c>
      <c r="B354" s="122" t="s">
        <v>337</v>
      </c>
      <c r="C354" s="158"/>
      <c r="D354" s="158"/>
      <c r="E354" s="658"/>
      <c r="F354" s="658"/>
    </row>
    <row r="355" spans="1:6" ht="18.75" customHeight="1">
      <c r="A355" s="156" t="s">
        <v>472</v>
      </c>
      <c r="B355" s="157" t="s">
        <v>264</v>
      </c>
      <c r="C355" s="158"/>
      <c r="D355" s="158"/>
      <c r="E355" s="658"/>
      <c r="F355" s="658"/>
    </row>
    <row r="356" spans="1:6" ht="34.5" customHeight="1">
      <c r="A356" s="156" t="s">
        <v>109</v>
      </c>
      <c r="B356" s="159" t="s">
        <v>267</v>
      </c>
      <c r="C356" s="158"/>
      <c r="D356" s="158"/>
      <c r="E356" s="658"/>
      <c r="F356" s="658"/>
    </row>
    <row r="357" spans="1:6" ht="19.5" customHeight="1">
      <c r="A357" s="156"/>
      <c r="B357" s="159" t="s">
        <v>232</v>
      </c>
      <c r="C357" s="158"/>
      <c r="D357" s="158"/>
      <c r="E357" s="658"/>
      <c r="F357" s="658"/>
    </row>
    <row r="358" spans="1:6" ht="37.5" customHeight="1">
      <c r="A358" s="156" t="s">
        <v>262</v>
      </c>
      <c r="B358" s="160" t="s">
        <v>150</v>
      </c>
      <c r="C358" s="158"/>
      <c r="D358" s="158"/>
      <c r="E358" s="658"/>
      <c r="F358" s="658"/>
    </row>
    <row r="359" spans="1:6" ht="29.25" customHeight="1">
      <c r="A359" s="156" t="s">
        <v>473</v>
      </c>
      <c r="B359" s="160" t="s">
        <v>247</v>
      </c>
      <c r="C359" s="158"/>
      <c r="D359" s="158"/>
      <c r="E359" s="658"/>
      <c r="F359" s="658"/>
    </row>
    <row r="360" spans="1:6" ht="14.25">
      <c r="A360" s="156"/>
      <c r="B360" s="160"/>
      <c r="C360" s="158"/>
      <c r="D360" s="158"/>
      <c r="E360" s="658"/>
      <c r="F360" s="658"/>
    </row>
    <row r="361" spans="1:6" ht="20.25" customHeight="1">
      <c r="A361" s="156"/>
      <c r="B361" s="159" t="s">
        <v>144</v>
      </c>
      <c r="C361" s="158"/>
      <c r="D361" s="158"/>
      <c r="E361" s="658"/>
      <c r="F361" s="658"/>
    </row>
    <row r="362" spans="1:6" ht="20.25" customHeight="1">
      <c r="A362" s="156" t="s">
        <v>477</v>
      </c>
      <c r="B362" s="160" t="s">
        <v>166</v>
      </c>
      <c r="C362" s="158"/>
      <c r="D362" s="158"/>
      <c r="E362" s="658"/>
      <c r="F362" s="658"/>
    </row>
    <row r="363" spans="1:6" ht="20.25" customHeight="1">
      <c r="A363" s="156" t="s">
        <v>471</v>
      </c>
      <c r="B363" s="160" t="s">
        <v>241</v>
      </c>
      <c r="C363" s="158"/>
      <c r="D363" s="158"/>
      <c r="E363" s="658"/>
      <c r="F363" s="658"/>
    </row>
    <row r="364" spans="1:6" ht="20.25" customHeight="1">
      <c r="A364" s="156" t="s">
        <v>472</v>
      </c>
      <c r="B364" s="160" t="s">
        <v>183</v>
      </c>
      <c r="C364" s="158"/>
      <c r="D364" s="158"/>
      <c r="E364" s="658"/>
      <c r="F364" s="658"/>
    </row>
    <row r="365" spans="1:6" ht="20.25" customHeight="1">
      <c r="A365" s="156" t="s">
        <v>109</v>
      </c>
      <c r="B365" s="160" t="s">
        <v>216</v>
      </c>
      <c r="C365" s="158"/>
      <c r="D365" s="158"/>
      <c r="E365" s="658"/>
      <c r="F365" s="658"/>
    </row>
    <row r="366" spans="1:6" s="184" customFormat="1" ht="14.25">
      <c r="A366" s="156"/>
      <c r="B366" s="209"/>
      <c r="C366" s="158"/>
      <c r="D366" s="158"/>
      <c r="E366" s="658"/>
      <c r="F366" s="658"/>
    </row>
    <row r="367" spans="1:6" s="197" customFormat="1" ht="14.25">
      <c r="A367" s="162"/>
      <c r="B367" s="160" t="s">
        <v>20</v>
      </c>
      <c r="C367" s="166"/>
      <c r="D367" s="166"/>
      <c r="E367" s="664"/>
      <c r="F367" s="664"/>
    </row>
    <row r="368" spans="1:6" s="197" customFormat="1" ht="43.5">
      <c r="A368" s="156"/>
      <c r="B368" s="159" t="s">
        <v>311</v>
      </c>
      <c r="C368" s="166"/>
      <c r="D368" s="166"/>
      <c r="E368" s="664"/>
      <c r="F368" s="664"/>
    </row>
    <row r="369" spans="1:6" ht="17.25" customHeight="1">
      <c r="A369" s="156">
        <v>1</v>
      </c>
      <c r="B369" s="177" t="s">
        <v>994</v>
      </c>
      <c r="C369" s="158" t="s">
        <v>8</v>
      </c>
      <c r="D369" s="158">
        <v>1</v>
      </c>
      <c r="E369" s="823"/>
      <c r="F369" s="659">
        <f>D369*E369</f>
        <v>0</v>
      </c>
    </row>
    <row r="370" spans="1:6" ht="14.25">
      <c r="A370" s="156"/>
      <c r="B370" s="159"/>
      <c r="C370" s="158"/>
      <c r="D370" s="158"/>
      <c r="E370" s="658"/>
      <c r="F370" s="658"/>
    </row>
    <row r="371" spans="1:6" ht="45.75" customHeight="1">
      <c r="A371" s="162" t="s">
        <v>10</v>
      </c>
      <c r="B371" s="159" t="s">
        <v>170</v>
      </c>
      <c r="C371" s="158"/>
      <c r="D371" s="158"/>
      <c r="E371" s="658"/>
      <c r="F371" s="658"/>
    </row>
    <row r="372" spans="1:6" ht="20.25" customHeight="1">
      <c r="A372" s="162"/>
      <c r="B372" s="159" t="s">
        <v>171</v>
      </c>
      <c r="C372" s="158"/>
      <c r="D372" s="158"/>
      <c r="E372" s="658"/>
      <c r="F372" s="658"/>
    </row>
    <row r="373" spans="1:6" ht="14.25">
      <c r="A373" s="162"/>
      <c r="B373" s="159" t="s">
        <v>344</v>
      </c>
      <c r="C373" s="158"/>
      <c r="D373" s="158"/>
      <c r="E373" s="658"/>
      <c r="F373" s="658"/>
    </row>
    <row r="374" spans="1:6" s="183" customFormat="1" ht="14.25">
      <c r="A374" s="196"/>
      <c r="B374" s="210"/>
      <c r="C374" s="193"/>
      <c r="D374" s="193"/>
      <c r="E374" s="658"/>
      <c r="F374" s="658"/>
    </row>
    <row r="375" spans="1:6" s="155" customFormat="1" ht="30.75" customHeight="1">
      <c r="A375" s="178">
        <v>8</v>
      </c>
      <c r="B375" s="198" t="s">
        <v>345</v>
      </c>
      <c r="C375" s="180"/>
      <c r="D375" s="180"/>
      <c r="E375" s="662"/>
      <c r="F375" s="662"/>
    </row>
    <row r="376" spans="1:6" ht="98.25" customHeight="1">
      <c r="A376" s="156"/>
      <c r="B376" s="122" t="s">
        <v>1063</v>
      </c>
      <c r="C376" s="158"/>
      <c r="D376" s="158"/>
      <c r="E376" s="658"/>
      <c r="F376" s="658"/>
    </row>
    <row r="377" spans="1:6" ht="18.75" customHeight="1">
      <c r="A377" s="156"/>
      <c r="B377" s="122" t="s">
        <v>219</v>
      </c>
      <c r="C377" s="158"/>
      <c r="D377" s="158"/>
      <c r="E377" s="658"/>
      <c r="F377" s="658"/>
    </row>
    <row r="378" spans="1:6" ht="18.75" customHeight="1">
      <c r="A378" s="156"/>
      <c r="B378" s="122" t="s">
        <v>346</v>
      </c>
      <c r="C378" s="158"/>
      <c r="D378" s="158"/>
      <c r="E378" s="658"/>
      <c r="F378" s="658"/>
    </row>
    <row r="379" spans="1:6" ht="18.75" customHeight="1">
      <c r="A379" s="156"/>
      <c r="B379" s="122" t="s">
        <v>253</v>
      </c>
      <c r="C379" s="158"/>
      <c r="D379" s="158"/>
      <c r="E379" s="658"/>
      <c r="F379" s="658"/>
    </row>
    <row r="380" spans="1:6" ht="33.75" customHeight="1">
      <c r="A380" s="156"/>
      <c r="B380" s="122" t="s">
        <v>347</v>
      </c>
      <c r="C380" s="158"/>
      <c r="D380" s="158"/>
      <c r="E380" s="658"/>
      <c r="F380" s="658"/>
    </row>
    <row r="381" spans="1:6" ht="14.25">
      <c r="A381" s="156"/>
      <c r="B381" s="211"/>
      <c r="C381" s="158"/>
      <c r="D381" s="158"/>
      <c r="E381" s="658"/>
      <c r="F381" s="658"/>
    </row>
    <row r="382" spans="1:6" ht="15.75" customHeight="1">
      <c r="A382" s="156"/>
      <c r="B382" s="212" t="s">
        <v>254</v>
      </c>
      <c r="C382" s="158"/>
      <c r="D382" s="158"/>
      <c r="E382" s="658"/>
      <c r="F382" s="658"/>
    </row>
    <row r="383" spans="1:6" ht="126.75" customHeight="1">
      <c r="A383" s="156"/>
      <c r="B383" s="122" t="s">
        <v>255</v>
      </c>
      <c r="C383" s="158"/>
      <c r="D383" s="158"/>
      <c r="E383" s="658"/>
      <c r="F383" s="658"/>
    </row>
    <row r="384" spans="1:6" ht="66" customHeight="1">
      <c r="A384" s="156"/>
      <c r="B384" s="719" t="s">
        <v>1064</v>
      </c>
      <c r="C384" s="158"/>
      <c r="D384" s="158"/>
      <c r="E384" s="658"/>
      <c r="F384" s="658"/>
    </row>
    <row r="385" spans="1:6" ht="28.5">
      <c r="A385" s="156"/>
      <c r="B385" s="160" t="s">
        <v>119</v>
      </c>
      <c r="C385" s="158"/>
      <c r="D385" s="158"/>
      <c r="E385" s="658"/>
      <c r="F385" s="658"/>
    </row>
    <row r="386" spans="1:6" s="197" customFormat="1" ht="28.5">
      <c r="A386" s="162"/>
      <c r="B386" s="160" t="s">
        <v>121</v>
      </c>
      <c r="C386" s="158"/>
      <c r="D386" s="166"/>
      <c r="E386" s="664"/>
      <c r="F386" s="664"/>
    </row>
    <row r="387" spans="1:6" s="183" customFormat="1" ht="29.25" customHeight="1">
      <c r="A387" s="213"/>
      <c r="B387" s="157" t="s">
        <v>217</v>
      </c>
      <c r="C387" s="141"/>
      <c r="D387" s="141"/>
      <c r="E387" s="658"/>
      <c r="F387" s="658"/>
    </row>
    <row r="388" spans="1:6" s="183" customFormat="1" ht="14.25">
      <c r="A388" s="201">
        <v>1</v>
      </c>
      <c r="B388" s="122" t="s">
        <v>312</v>
      </c>
      <c r="C388" s="141" t="s">
        <v>26</v>
      </c>
      <c r="D388" s="141">
        <v>2</v>
      </c>
      <c r="E388" s="665"/>
      <c r="F388" s="659">
        <f>D388*E388</f>
        <v>0</v>
      </c>
    </row>
    <row r="389" spans="1:6" s="183" customFormat="1" ht="14.25">
      <c r="A389" s="182"/>
      <c r="B389" s="202"/>
      <c r="C389" s="193"/>
      <c r="D389" s="193"/>
      <c r="E389" s="658"/>
      <c r="F389" s="658"/>
    </row>
    <row r="390" spans="1:6" s="214" customFormat="1" ht="14.25">
      <c r="A390" s="162">
        <v>9</v>
      </c>
      <c r="B390" s="157" t="s">
        <v>348</v>
      </c>
      <c r="C390" s="158"/>
      <c r="D390" s="158"/>
      <c r="E390" s="658"/>
      <c r="F390" s="658"/>
    </row>
    <row r="391" spans="1:6" s="214" customFormat="1" ht="57.75">
      <c r="A391" s="156"/>
      <c r="B391" s="160" t="s">
        <v>1065</v>
      </c>
      <c r="C391" s="158"/>
      <c r="D391" s="158"/>
      <c r="E391" s="658"/>
      <c r="F391" s="658"/>
    </row>
    <row r="392" spans="1:6" s="214" customFormat="1" ht="43.5">
      <c r="A392" s="156"/>
      <c r="B392" s="122" t="s">
        <v>466</v>
      </c>
      <c r="C392" s="158"/>
      <c r="D392" s="158"/>
      <c r="E392" s="658"/>
      <c r="F392" s="658"/>
    </row>
    <row r="393" spans="1:6" s="214" customFormat="1" ht="43.5">
      <c r="A393" s="156"/>
      <c r="B393" s="159" t="s">
        <v>350</v>
      </c>
      <c r="C393" s="158"/>
      <c r="D393" s="158"/>
      <c r="E393" s="658"/>
      <c r="F393" s="658"/>
    </row>
    <row r="394" spans="1:6" ht="14.25">
      <c r="A394" s="201" t="s">
        <v>144</v>
      </c>
      <c r="B394" s="122" t="s">
        <v>349</v>
      </c>
      <c r="C394" s="158"/>
      <c r="D394" s="158"/>
      <c r="E394" s="658"/>
      <c r="F394" s="658"/>
    </row>
    <row r="395" spans="1:6" ht="14.25">
      <c r="A395" s="215"/>
      <c r="B395" s="157" t="s">
        <v>351</v>
      </c>
      <c r="C395" s="158"/>
      <c r="D395" s="158"/>
      <c r="E395" s="658"/>
      <c r="F395" s="658"/>
    </row>
    <row r="396" spans="1:6" s="216" customFormat="1" ht="14.25">
      <c r="A396" s="162"/>
      <c r="B396" s="160" t="s">
        <v>151</v>
      </c>
      <c r="C396" s="158"/>
      <c r="D396" s="166"/>
      <c r="E396" s="664"/>
      <c r="F396" s="664"/>
    </row>
    <row r="397" spans="1:6" s="217" customFormat="1" ht="28.5">
      <c r="A397" s="213"/>
      <c r="B397" s="157" t="s">
        <v>314</v>
      </c>
      <c r="C397" s="141"/>
      <c r="D397" s="141"/>
      <c r="E397" s="658"/>
      <c r="F397" s="658"/>
    </row>
    <row r="398" spans="1:6" s="217" customFormat="1" ht="14.25">
      <c r="A398" s="201">
        <v>1</v>
      </c>
      <c r="B398" s="172" t="s">
        <v>315</v>
      </c>
      <c r="C398" s="141" t="s">
        <v>26</v>
      </c>
      <c r="D398" s="141">
        <v>6</v>
      </c>
      <c r="E398" s="823"/>
      <c r="F398" s="659">
        <f>D398*E398</f>
        <v>0</v>
      </c>
    </row>
    <row r="399" spans="1:6" s="217" customFormat="1" ht="14.25">
      <c r="A399" s="201">
        <v>2</v>
      </c>
      <c r="B399" s="172" t="s">
        <v>316</v>
      </c>
      <c r="C399" s="141" t="s">
        <v>26</v>
      </c>
      <c r="D399" s="141">
        <v>1</v>
      </c>
      <c r="E399" s="823"/>
      <c r="F399" s="659">
        <f>D399*E399</f>
        <v>0</v>
      </c>
    </row>
    <row r="400" spans="1:6" s="217" customFormat="1" ht="14.25">
      <c r="A400" s="201">
        <v>3</v>
      </c>
      <c r="B400" s="172" t="s">
        <v>317</v>
      </c>
      <c r="C400" s="141" t="s">
        <v>26</v>
      </c>
      <c r="D400" s="141">
        <v>1</v>
      </c>
      <c r="E400" s="823"/>
      <c r="F400" s="659">
        <f>D400*E400</f>
        <v>0</v>
      </c>
    </row>
    <row r="401" spans="1:6" s="217" customFormat="1" ht="14.25">
      <c r="A401" s="182"/>
      <c r="B401" s="202"/>
      <c r="C401" s="193"/>
      <c r="D401" s="193"/>
      <c r="E401" s="658"/>
      <c r="F401" s="658"/>
    </row>
    <row r="402" spans="1:6" ht="19.5" customHeight="1">
      <c r="A402" s="650"/>
      <c r="B402" s="651" t="s">
        <v>76</v>
      </c>
      <c r="C402" s="220"/>
      <c r="D402" s="220"/>
      <c r="E402" s="670"/>
      <c r="F402" s="688">
        <f>SUM(F9:F401)</f>
        <v>0</v>
      </c>
    </row>
    <row r="403" spans="1:6" s="204" customFormat="1" ht="14.25">
      <c r="A403" s="332"/>
      <c r="B403" s="333"/>
      <c r="C403" s="334"/>
      <c r="D403" s="334"/>
      <c r="E403" s="666"/>
      <c r="F403" s="664"/>
    </row>
    <row r="404" spans="1:6" s="151" customFormat="1" ht="14.25">
      <c r="A404" s="148" t="s">
        <v>16</v>
      </c>
      <c r="B404" s="149" t="s">
        <v>271</v>
      </c>
      <c r="C404" s="150"/>
      <c r="D404" s="150"/>
      <c r="E404" s="667"/>
      <c r="F404" s="667"/>
    </row>
    <row r="405" spans="1:6" s="224" customFormat="1" ht="14.25">
      <c r="A405" s="221">
        <v>1</v>
      </c>
      <c r="B405" s="222" t="s">
        <v>318</v>
      </c>
      <c r="C405" s="222"/>
      <c r="D405" s="222"/>
      <c r="E405" s="222"/>
      <c r="F405" s="222"/>
    </row>
    <row r="406" spans="1:6" s="224" customFormat="1" ht="96.75" customHeight="1">
      <c r="A406" s="225"/>
      <c r="B406" s="226" t="s">
        <v>1066</v>
      </c>
      <c r="C406" s="349"/>
      <c r="D406" s="141"/>
      <c r="E406" s="659"/>
      <c r="F406" s="659"/>
    </row>
    <row r="407" spans="1:6" s="224" customFormat="1" ht="43.5">
      <c r="A407" s="227"/>
      <c r="B407" s="228" t="s">
        <v>272</v>
      </c>
      <c r="C407" s="349"/>
      <c r="D407" s="141"/>
      <c r="E407" s="659"/>
      <c r="F407" s="659"/>
    </row>
    <row r="408" spans="1:6" s="224" customFormat="1" ht="14.25">
      <c r="A408" s="229"/>
      <c r="B408" s="230" t="s">
        <v>1067</v>
      </c>
      <c r="C408" s="350"/>
      <c r="D408" s="141"/>
      <c r="E408" s="659"/>
      <c r="F408" s="659"/>
    </row>
    <row r="409" spans="1:6" s="224" customFormat="1" ht="14.25">
      <c r="A409" s="229"/>
      <c r="B409" s="230" t="s">
        <v>322</v>
      </c>
      <c r="C409" s="350"/>
      <c r="D409" s="141"/>
      <c r="E409" s="659"/>
      <c r="F409" s="659"/>
    </row>
    <row r="410" spans="1:6" s="224" customFormat="1" ht="14.25">
      <c r="A410" s="227"/>
      <c r="B410" s="231" t="s">
        <v>273</v>
      </c>
      <c r="C410" s="349"/>
      <c r="D410" s="141"/>
      <c r="E410" s="659"/>
      <c r="F410" s="659"/>
    </row>
    <row r="411" spans="1:6" s="224" customFormat="1" ht="14.25">
      <c r="A411" s="232"/>
      <c r="B411" s="231" t="s">
        <v>274</v>
      </c>
      <c r="C411" s="348"/>
      <c r="D411" s="141"/>
      <c r="E411" s="659"/>
      <c r="F411" s="659"/>
    </row>
    <row r="412" spans="1:6" s="224" customFormat="1" ht="14.25">
      <c r="A412" s="225"/>
      <c r="B412" s="233" t="s">
        <v>275</v>
      </c>
      <c r="C412" s="349"/>
      <c r="D412" s="141"/>
      <c r="E412" s="659"/>
      <c r="F412" s="659"/>
    </row>
    <row r="413" spans="1:6" s="224" customFormat="1" ht="14.25">
      <c r="A413" s="225"/>
      <c r="B413" s="233"/>
      <c r="C413" s="349"/>
      <c r="D413" s="141"/>
      <c r="E413" s="659"/>
      <c r="F413" s="659"/>
    </row>
    <row r="414" spans="1:6" s="224" customFormat="1" ht="36.75" customHeight="1">
      <c r="A414" s="234">
        <v>1.1</v>
      </c>
      <c r="B414" s="336" t="s">
        <v>675</v>
      </c>
      <c r="C414" s="349"/>
      <c r="D414" s="141"/>
      <c r="E414" s="659"/>
      <c r="F414" s="659"/>
    </row>
    <row r="415" spans="1:6" s="224" customFormat="1" ht="38.25" customHeight="1">
      <c r="A415" s="201" t="s">
        <v>29</v>
      </c>
      <c r="B415" s="407" t="s">
        <v>676</v>
      </c>
      <c r="C415" s="349" t="s">
        <v>11</v>
      </c>
      <c r="D415" s="141">
        <v>1</v>
      </c>
      <c r="E415" s="821"/>
      <c r="F415" s="659">
        <f>D415*E415</f>
        <v>0</v>
      </c>
    </row>
    <row r="416" spans="1:6" s="224" customFormat="1" ht="38.25" customHeight="1">
      <c r="A416" s="201" t="s">
        <v>30</v>
      </c>
      <c r="B416" s="407" t="s">
        <v>677</v>
      </c>
      <c r="C416" s="349" t="s">
        <v>11</v>
      </c>
      <c r="D416" s="141">
        <v>1</v>
      </c>
      <c r="E416" s="821"/>
      <c r="F416" s="659">
        <f>D416*E416</f>
        <v>0</v>
      </c>
    </row>
    <row r="417" spans="1:6" s="224" customFormat="1" ht="39.75" customHeight="1">
      <c r="A417" s="201" t="s">
        <v>31</v>
      </c>
      <c r="B417" s="407" t="s">
        <v>678</v>
      </c>
      <c r="C417" s="349" t="s">
        <v>11</v>
      </c>
      <c r="D417" s="141">
        <v>1</v>
      </c>
      <c r="E417" s="821"/>
      <c r="F417" s="659">
        <f>D417*E417</f>
        <v>0</v>
      </c>
    </row>
    <row r="418" spans="1:6" s="224" customFormat="1" ht="14.25">
      <c r="A418" s="201"/>
      <c r="B418" s="236"/>
      <c r="C418" s="349"/>
      <c r="D418" s="141"/>
      <c r="E418" s="659"/>
      <c r="F418" s="659"/>
    </row>
    <row r="419" spans="1:6" s="224" customFormat="1" ht="19.5" customHeight="1">
      <c r="A419" s="237" t="s">
        <v>10</v>
      </c>
      <c r="B419" s="238" t="s">
        <v>276</v>
      </c>
      <c r="C419" s="348"/>
      <c r="D419" s="141"/>
      <c r="E419" s="659"/>
      <c r="F419" s="659"/>
    </row>
    <row r="420" spans="1:6" s="224" customFormat="1" ht="14.25">
      <c r="A420" s="237"/>
      <c r="B420" s="238"/>
      <c r="C420" s="348"/>
      <c r="D420" s="141"/>
      <c r="E420" s="659"/>
      <c r="F420" s="659"/>
    </row>
    <row r="421" spans="1:6" s="224" customFormat="1" ht="19.5" customHeight="1">
      <c r="A421" s="221">
        <v>2</v>
      </c>
      <c r="B421" s="222" t="s">
        <v>319</v>
      </c>
      <c r="C421" s="222"/>
      <c r="D421" s="222"/>
      <c r="E421" s="222"/>
      <c r="F421" s="222"/>
    </row>
    <row r="422" spans="1:6" s="224" customFormat="1" ht="93" customHeight="1">
      <c r="A422" s="234"/>
      <c r="B422" s="226" t="s">
        <v>1068</v>
      </c>
      <c r="C422" s="349"/>
      <c r="D422" s="141"/>
      <c r="E422" s="659"/>
      <c r="F422" s="659"/>
    </row>
    <row r="423" spans="1:6" s="224" customFormat="1" ht="54.75" customHeight="1">
      <c r="A423" s="227"/>
      <c r="B423" s="228" t="s">
        <v>272</v>
      </c>
      <c r="C423" s="349"/>
      <c r="D423" s="141"/>
      <c r="E423" s="659"/>
      <c r="F423" s="659"/>
    </row>
    <row r="424" spans="1:6" s="224" customFormat="1" ht="18" customHeight="1">
      <c r="A424" s="229"/>
      <c r="B424" s="230" t="s">
        <v>1069</v>
      </c>
      <c r="C424" s="350"/>
      <c r="D424" s="141"/>
      <c r="E424" s="659"/>
      <c r="F424" s="659"/>
    </row>
    <row r="425" spans="1:6" s="224" customFormat="1" ht="18" customHeight="1">
      <c r="A425" s="229"/>
      <c r="B425" s="230" t="s">
        <v>352</v>
      </c>
      <c r="C425" s="350"/>
      <c r="D425" s="141"/>
      <c r="E425" s="659"/>
      <c r="F425" s="659"/>
    </row>
    <row r="426" spans="1:6" s="224" customFormat="1" ht="18" customHeight="1">
      <c r="A426" s="227"/>
      <c r="B426" s="231" t="s">
        <v>273</v>
      </c>
      <c r="C426" s="349"/>
      <c r="D426" s="141"/>
      <c r="E426" s="659"/>
      <c r="F426" s="659"/>
    </row>
    <row r="427" spans="1:6" s="224" customFormat="1" ht="18" customHeight="1">
      <c r="A427" s="232"/>
      <c r="B427" s="231" t="s">
        <v>274</v>
      </c>
      <c r="C427" s="348"/>
      <c r="D427" s="141"/>
      <c r="E427" s="659"/>
      <c r="F427" s="659"/>
    </row>
    <row r="428" spans="1:6" s="224" customFormat="1" ht="18" customHeight="1">
      <c r="A428" s="225"/>
      <c r="B428" s="233" t="s">
        <v>275</v>
      </c>
      <c r="C428" s="349"/>
      <c r="D428" s="141"/>
      <c r="E428" s="659"/>
      <c r="F428" s="659"/>
    </row>
    <row r="429" spans="1:6" s="224" customFormat="1" ht="14.25">
      <c r="A429" s="234"/>
      <c r="B429" s="233"/>
      <c r="C429" s="349"/>
      <c r="D429" s="141"/>
      <c r="E429" s="659"/>
      <c r="F429" s="659"/>
    </row>
    <row r="430" spans="1:6" s="224" customFormat="1" ht="28.5">
      <c r="A430" s="234">
        <v>2.1</v>
      </c>
      <c r="B430" s="408" t="s">
        <v>479</v>
      </c>
      <c r="C430" s="349"/>
      <c r="D430" s="141"/>
      <c r="E430" s="659"/>
      <c r="F430" s="659"/>
    </row>
    <row r="431" spans="1:6" s="224" customFormat="1" ht="33.75" customHeight="1">
      <c r="A431" s="201" t="s">
        <v>29</v>
      </c>
      <c r="B431" s="409" t="s">
        <v>679</v>
      </c>
      <c r="C431" s="349" t="s">
        <v>11</v>
      </c>
      <c r="D431" s="141">
        <v>1</v>
      </c>
      <c r="E431" s="821"/>
      <c r="F431" s="659">
        <f>D431*E431</f>
        <v>0</v>
      </c>
    </row>
    <row r="432" spans="1:6" s="224" customFormat="1" ht="30.75" customHeight="1">
      <c r="A432" s="201" t="s">
        <v>30</v>
      </c>
      <c r="B432" s="409" t="s">
        <v>680</v>
      </c>
      <c r="C432" s="349" t="s">
        <v>11</v>
      </c>
      <c r="D432" s="141">
        <v>1</v>
      </c>
      <c r="E432" s="821"/>
      <c r="F432" s="659">
        <f>D432*E432</f>
        <v>0</v>
      </c>
    </row>
    <row r="433" spans="1:6" s="224" customFormat="1" ht="36" customHeight="1">
      <c r="A433" s="201" t="s">
        <v>31</v>
      </c>
      <c r="B433" s="409" t="s">
        <v>678</v>
      </c>
      <c r="C433" s="349" t="s">
        <v>11</v>
      </c>
      <c r="D433" s="141">
        <v>1</v>
      </c>
      <c r="E433" s="821"/>
      <c r="F433" s="659">
        <f>D433*E433</f>
        <v>0</v>
      </c>
    </row>
    <row r="434" spans="1:6" s="224" customFormat="1" ht="14.25">
      <c r="A434" s="201"/>
      <c r="B434" s="236"/>
      <c r="C434" s="349"/>
      <c r="D434" s="141"/>
      <c r="E434" s="659"/>
      <c r="F434" s="659"/>
    </row>
    <row r="435" spans="1:6" s="224" customFormat="1" ht="14.25">
      <c r="A435" s="237" t="s">
        <v>10</v>
      </c>
      <c r="B435" s="238" t="s">
        <v>276</v>
      </c>
      <c r="C435" s="348"/>
      <c r="D435" s="141"/>
      <c r="E435" s="659"/>
      <c r="F435" s="659"/>
    </row>
    <row r="436" spans="1:6" s="224" customFormat="1" ht="14.25">
      <c r="A436" s="237"/>
      <c r="B436" s="238"/>
      <c r="C436" s="348"/>
      <c r="D436" s="141"/>
      <c r="E436" s="659"/>
      <c r="F436" s="659"/>
    </row>
    <row r="437" spans="1:6" s="224" customFormat="1" ht="14.25">
      <c r="A437" s="221">
        <v>3</v>
      </c>
      <c r="B437" s="222" t="s">
        <v>277</v>
      </c>
      <c r="C437" s="222"/>
      <c r="D437" s="222"/>
      <c r="E437" s="222"/>
      <c r="F437" s="222"/>
    </row>
    <row r="438" spans="1:6" s="224" customFormat="1" ht="97.5" customHeight="1">
      <c r="A438" s="234"/>
      <c r="B438" s="226" t="s">
        <v>1068</v>
      </c>
      <c r="C438" s="349"/>
      <c r="D438" s="141"/>
      <c r="E438" s="659"/>
      <c r="F438" s="659"/>
    </row>
    <row r="439" spans="1:6" s="224" customFormat="1" ht="14.25">
      <c r="A439" s="227"/>
      <c r="B439" s="228"/>
      <c r="C439" s="349"/>
      <c r="D439" s="141"/>
      <c r="E439" s="659"/>
      <c r="F439" s="659"/>
    </row>
    <row r="440" spans="1:6" s="224" customFormat="1" ht="14.25">
      <c r="A440" s="229"/>
      <c r="B440" s="230" t="s">
        <v>1070</v>
      </c>
      <c r="C440" s="350"/>
      <c r="D440" s="141"/>
      <c r="E440" s="659"/>
      <c r="F440" s="659"/>
    </row>
    <row r="441" spans="1:6" s="224" customFormat="1" ht="14.25">
      <c r="A441" s="229"/>
      <c r="B441" s="230" t="s">
        <v>278</v>
      </c>
      <c r="C441" s="350"/>
      <c r="D441" s="141"/>
      <c r="E441" s="659"/>
      <c r="F441" s="659"/>
    </row>
    <row r="442" spans="1:6" s="224" customFormat="1" ht="14.25">
      <c r="A442" s="227"/>
      <c r="B442" s="231" t="s">
        <v>273</v>
      </c>
      <c r="C442" s="349"/>
      <c r="D442" s="141"/>
      <c r="E442" s="659"/>
      <c r="F442" s="659"/>
    </row>
    <row r="443" spans="1:6" s="224" customFormat="1" ht="14.25">
      <c r="A443" s="232"/>
      <c r="B443" s="231" t="s">
        <v>274</v>
      </c>
      <c r="C443" s="348"/>
      <c r="D443" s="141"/>
      <c r="E443" s="659"/>
      <c r="F443" s="659"/>
    </row>
    <row r="444" spans="1:6" s="224" customFormat="1" ht="14.25">
      <c r="A444" s="225"/>
      <c r="B444" s="233" t="s">
        <v>275</v>
      </c>
      <c r="C444" s="349"/>
      <c r="D444" s="141"/>
      <c r="E444" s="659"/>
      <c r="F444" s="659"/>
    </row>
    <row r="445" spans="1:6" s="224" customFormat="1" ht="30" customHeight="1">
      <c r="A445" s="234">
        <v>3.1</v>
      </c>
      <c r="B445" s="336" t="s">
        <v>279</v>
      </c>
      <c r="C445" s="349"/>
      <c r="D445" s="141"/>
      <c r="E445" s="659"/>
      <c r="F445" s="659"/>
    </row>
    <row r="446" spans="1:6" s="224" customFormat="1" ht="30" customHeight="1">
      <c r="A446" s="570" t="s">
        <v>29</v>
      </c>
      <c r="B446" s="571" t="s">
        <v>915</v>
      </c>
      <c r="C446" s="349" t="s">
        <v>11</v>
      </c>
      <c r="D446" s="141">
        <v>1</v>
      </c>
      <c r="E446" s="659"/>
      <c r="F446" s="659">
        <f aca="true" t="shared" si="2" ref="F446:F454">D446*E446</f>
        <v>0</v>
      </c>
    </row>
    <row r="447" spans="1:6" s="224" customFormat="1" ht="40.5" customHeight="1">
      <c r="A447" s="570" t="s">
        <v>30</v>
      </c>
      <c r="B447" s="571" t="s">
        <v>916</v>
      </c>
      <c r="C447" s="349" t="s">
        <v>11</v>
      </c>
      <c r="D447" s="141">
        <v>1</v>
      </c>
      <c r="E447" s="659"/>
      <c r="F447" s="659">
        <f t="shared" si="2"/>
        <v>0</v>
      </c>
    </row>
    <row r="448" spans="1:6" s="224" customFormat="1" ht="28.5" customHeight="1">
      <c r="A448" s="570" t="s">
        <v>31</v>
      </c>
      <c r="B448" s="571" t="s">
        <v>917</v>
      </c>
      <c r="C448" s="349" t="s">
        <v>11</v>
      </c>
      <c r="D448" s="141">
        <v>1</v>
      </c>
      <c r="E448" s="659"/>
      <c r="F448" s="659">
        <f t="shared" si="2"/>
        <v>0</v>
      </c>
    </row>
    <row r="449" spans="1:6" s="224" customFormat="1" ht="34.5" customHeight="1">
      <c r="A449" s="570" t="s">
        <v>32</v>
      </c>
      <c r="B449" s="571" t="s">
        <v>918</v>
      </c>
      <c r="C449" s="349" t="s">
        <v>11</v>
      </c>
      <c r="D449" s="141">
        <v>1</v>
      </c>
      <c r="E449" s="659"/>
      <c r="F449" s="659">
        <f t="shared" si="2"/>
        <v>0</v>
      </c>
    </row>
    <row r="450" spans="1:6" s="224" customFormat="1" ht="38.25" customHeight="1">
      <c r="A450" s="570" t="s">
        <v>37</v>
      </c>
      <c r="B450" s="571" t="s">
        <v>681</v>
      </c>
      <c r="C450" s="349" t="s">
        <v>11</v>
      </c>
      <c r="D450" s="141">
        <v>1</v>
      </c>
      <c r="E450" s="659"/>
      <c r="F450" s="659">
        <f t="shared" si="2"/>
        <v>0</v>
      </c>
    </row>
    <row r="451" spans="1:6" s="224" customFormat="1" ht="30.75" customHeight="1">
      <c r="A451" s="570" t="s">
        <v>39</v>
      </c>
      <c r="B451" s="571" t="s">
        <v>682</v>
      </c>
      <c r="C451" s="349" t="s">
        <v>11</v>
      </c>
      <c r="D451" s="141">
        <v>3</v>
      </c>
      <c r="E451" s="659"/>
      <c r="F451" s="659">
        <f t="shared" si="2"/>
        <v>0</v>
      </c>
    </row>
    <row r="452" spans="1:6" s="224" customFormat="1" ht="33" customHeight="1">
      <c r="A452" s="570" t="s">
        <v>40</v>
      </c>
      <c r="B452" s="571" t="s">
        <v>683</v>
      </c>
      <c r="C452" s="349" t="s">
        <v>11</v>
      </c>
      <c r="D452" s="141">
        <v>3</v>
      </c>
      <c r="E452" s="659"/>
      <c r="F452" s="659">
        <f t="shared" si="2"/>
        <v>0</v>
      </c>
    </row>
    <row r="453" spans="1:6" s="224" customFormat="1" ht="34.5" customHeight="1">
      <c r="A453" s="570" t="s">
        <v>79</v>
      </c>
      <c r="B453" s="571" t="s">
        <v>684</v>
      </c>
      <c r="C453" s="349" t="s">
        <v>11</v>
      </c>
      <c r="D453" s="141">
        <v>1</v>
      </c>
      <c r="E453" s="659"/>
      <c r="F453" s="659">
        <f t="shared" si="2"/>
        <v>0</v>
      </c>
    </row>
    <row r="454" spans="1:6" s="224" customFormat="1" ht="30.75" customHeight="1">
      <c r="A454" s="239" t="s">
        <v>80</v>
      </c>
      <c r="B454" s="569" t="s">
        <v>685</v>
      </c>
      <c r="C454" s="349" t="s">
        <v>11</v>
      </c>
      <c r="D454" s="141">
        <v>1</v>
      </c>
      <c r="E454" s="659"/>
      <c r="F454" s="659">
        <f t="shared" si="2"/>
        <v>0</v>
      </c>
    </row>
    <row r="455" spans="1:6" s="224" customFormat="1" ht="54.75" customHeight="1">
      <c r="A455" s="227"/>
      <c r="B455" s="228" t="s">
        <v>272</v>
      </c>
      <c r="C455" s="349"/>
      <c r="D455" s="141"/>
      <c r="E455" s="659"/>
      <c r="F455" s="659"/>
    </row>
    <row r="456" spans="1:6" s="873" customFormat="1" ht="30.75" customHeight="1">
      <c r="A456" s="869" t="s">
        <v>361</v>
      </c>
      <c r="B456" s="868" t="s">
        <v>1225</v>
      </c>
      <c r="C456" s="870" t="s">
        <v>11</v>
      </c>
      <c r="D456" s="871">
        <v>5</v>
      </c>
      <c r="E456" s="659"/>
      <c r="F456" s="872">
        <f>D456*E456</f>
        <v>0</v>
      </c>
    </row>
    <row r="457" spans="1:6" s="224" customFormat="1" ht="14.25">
      <c r="A457" s="239"/>
      <c r="B457" s="228"/>
      <c r="C457" s="349"/>
      <c r="D457" s="141"/>
      <c r="E457" s="659"/>
      <c r="F457" s="659"/>
    </row>
    <row r="458" spans="1:6" s="224" customFormat="1" ht="14.25">
      <c r="A458" s="237" t="s">
        <v>10</v>
      </c>
      <c r="B458" s="238" t="s">
        <v>276</v>
      </c>
      <c r="C458" s="348"/>
      <c r="D458" s="141"/>
      <c r="E458" s="659"/>
      <c r="F458" s="659"/>
    </row>
    <row r="459" spans="1:6" s="224" customFormat="1" ht="14.25">
      <c r="A459" s="237"/>
      <c r="B459" s="238"/>
      <c r="C459" s="348"/>
      <c r="D459" s="141"/>
      <c r="E459" s="659"/>
      <c r="F459" s="659"/>
    </row>
    <row r="460" spans="1:6" s="224" customFormat="1" ht="14.25">
      <c r="A460" s="221">
        <v>4</v>
      </c>
      <c r="B460" s="222" t="s">
        <v>280</v>
      </c>
      <c r="C460" s="222"/>
      <c r="D460" s="222"/>
      <c r="E460" s="222"/>
      <c r="F460" s="222"/>
    </row>
    <row r="461" spans="1:6" s="224" customFormat="1" ht="98.25" customHeight="1">
      <c r="A461" s="225"/>
      <c r="B461" s="226" t="s">
        <v>1066</v>
      </c>
      <c r="C461" s="349"/>
      <c r="D461" s="141"/>
      <c r="E461" s="659"/>
      <c r="F461" s="659"/>
    </row>
    <row r="462" spans="1:6" s="224" customFormat="1" ht="57.75" customHeight="1">
      <c r="A462" s="227"/>
      <c r="B462" s="228" t="s">
        <v>272</v>
      </c>
      <c r="C462" s="349"/>
      <c r="D462" s="141"/>
      <c r="E462" s="659"/>
      <c r="F462" s="659"/>
    </row>
    <row r="463" spans="1:6" s="224" customFormat="1" ht="20.25" customHeight="1">
      <c r="A463" s="229"/>
      <c r="B463" s="230" t="s">
        <v>1071</v>
      </c>
      <c r="C463" s="350"/>
      <c r="D463" s="141"/>
      <c r="E463" s="659"/>
      <c r="F463" s="659"/>
    </row>
    <row r="464" spans="1:6" s="224" customFormat="1" ht="20.25" customHeight="1">
      <c r="A464" s="229"/>
      <c r="B464" s="230" t="s">
        <v>1072</v>
      </c>
      <c r="C464" s="350"/>
      <c r="D464" s="141"/>
      <c r="E464" s="659"/>
      <c r="F464" s="659"/>
    </row>
    <row r="465" spans="1:6" s="224" customFormat="1" ht="20.25" customHeight="1">
      <c r="A465" s="227"/>
      <c r="B465" s="231" t="s">
        <v>273</v>
      </c>
      <c r="C465" s="349"/>
      <c r="D465" s="141"/>
      <c r="E465" s="659"/>
      <c r="F465" s="659"/>
    </row>
    <row r="466" spans="1:6" s="224" customFormat="1" ht="20.25" customHeight="1">
      <c r="A466" s="232"/>
      <c r="B466" s="231" t="s">
        <v>274</v>
      </c>
      <c r="C466" s="348"/>
      <c r="D466" s="141"/>
      <c r="E466" s="659"/>
      <c r="F466" s="659"/>
    </row>
    <row r="467" spans="1:6" s="224" customFormat="1" ht="20.25" customHeight="1">
      <c r="A467" s="225"/>
      <c r="B467" s="233" t="s">
        <v>275</v>
      </c>
      <c r="C467" s="349"/>
      <c r="D467" s="141"/>
      <c r="E467" s="659"/>
      <c r="F467" s="659"/>
    </row>
    <row r="468" spans="1:6" s="224" customFormat="1" ht="14.25">
      <c r="A468" s="225"/>
      <c r="B468" s="233"/>
      <c r="C468" s="349"/>
      <c r="D468" s="141"/>
      <c r="E468" s="659"/>
      <c r="F468" s="659"/>
    </row>
    <row r="469" spans="1:6" s="224" customFormat="1" ht="28.5">
      <c r="A469" s="234">
        <v>4.1</v>
      </c>
      <c r="B469" s="235" t="s">
        <v>320</v>
      </c>
      <c r="C469" s="349"/>
      <c r="D469" s="141"/>
      <c r="E469" s="659"/>
      <c r="F469" s="659"/>
    </row>
    <row r="470" spans="1:6" s="224" customFormat="1" ht="15" customHeight="1">
      <c r="A470" s="201" t="s">
        <v>29</v>
      </c>
      <c r="B470" s="236" t="s">
        <v>448</v>
      </c>
      <c r="C470" s="349" t="s">
        <v>11</v>
      </c>
      <c r="D470" s="185">
        <v>5</v>
      </c>
      <c r="E470" s="821"/>
      <c r="F470" s="659">
        <f>D470*E470</f>
        <v>0</v>
      </c>
    </row>
    <row r="471" spans="1:6" s="224" customFormat="1" ht="15" customHeight="1">
      <c r="A471" s="201" t="s">
        <v>30</v>
      </c>
      <c r="B471" s="236" t="s">
        <v>1226</v>
      </c>
      <c r="C471" s="349" t="s">
        <v>11</v>
      </c>
      <c r="D471" s="141">
        <v>1</v>
      </c>
      <c r="E471" s="821"/>
      <c r="F471" s="659">
        <f>D471*E471</f>
        <v>0</v>
      </c>
    </row>
    <row r="472" spans="1:6" s="224" customFormat="1" ht="15" customHeight="1">
      <c r="A472" s="201" t="s">
        <v>31</v>
      </c>
      <c r="B472" s="236" t="s">
        <v>321</v>
      </c>
      <c r="C472" s="349" t="s">
        <v>11</v>
      </c>
      <c r="D472" s="141">
        <v>2</v>
      </c>
      <c r="E472" s="821"/>
      <c r="F472" s="659">
        <f>D472*E472</f>
        <v>0</v>
      </c>
    </row>
    <row r="473" spans="1:6" s="224" customFormat="1" ht="18" customHeight="1">
      <c r="A473" s="227"/>
      <c r="B473" s="236"/>
      <c r="C473" s="349"/>
      <c r="D473" s="141"/>
      <c r="E473" s="659"/>
      <c r="F473" s="659"/>
    </row>
    <row r="474" spans="1:6" s="224" customFormat="1" ht="18" customHeight="1">
      <c r="A474" s="237" t="s">
        <v>10</v>
      </c>
      <c r="B474" s="238" t="s">
        <v>276</v>
      </c>
      <c r="C474" s="348"/>
      <c r="D474" s="141"/>
      <c r="E474" s="659"/>
      <c r="F474" s="659"/>
    </row>
    <row r="475" spans="1:6" s="224" customFormat="1" ht="14.25">
      <c r="A475" s="237"/>
      <c r="B475" s="238"/>
      <c r="C475" s="348"/>
      <c r="D475" s="141"/>
      <c r="E475" s="659"/>
      <c r="F475" s="659"/>
    </row>
    <row r="476" spans="1:6" s="224" customFormat="1" ht="14.25">
      <c r="A476" s="221">
        <v>5</v>
      </c>
      <c r="B476" s="222" t="s">
        <v>281</v>
      </c>
      <c r="C476" s="222"/>
      <c r="D476" s="222"/>
      <c r="E476" s="222"/>
      <c r="F476" s="222"/>
    </row>
    <row r="477" spans="1:6" s="224" customFormat="1" ht="93" customHeight="1">
      <c r="A477" s="234"/>
      <c r="B477" s="226" t="s">
        <v>1068</v>
      </c>
      <c r="C477" s="349"/>
      <c r="D477" s="141"/>
      <c r="E477" s="659"/>
      <c r="F477" s="659"/>
    </row>
    <row r="478" spans="1:6" s="224" customFormat="1" ht="54" customHeight="1">
      <c r="A478" s="227"/>
      <c r="B478" s="228" t="s">
        <v>272</v>
      </c>
      <c r="C478" s="349"/>
      <c r="D478" s="141"/>
      <c r="E478" s="659"/>
      <c r="F478" s="659"/>
    </row>
    <row r="479" spans="1:6" s="224" customFormat="1" ht="14.25">
      <c r="A479" s="229"/>
      <c r="B479" s="230" t="s">
        <v>1071</v>
      </c>
      <c r="C479" s="350"/>
      <c r="D479" s="141"/>
      <c r="E479" s="659"/>
      <c r="F479" s="659"/>
    </row>
    <row r="480" spans="1:6" s="224" customFormat="1" ht="14.25">
      <c r="A480" s="229"/>
      <c r="B480" s="230" t="s">
        <v>322</v>
      </c>
      <c r="C480" s="350"/>
      <c r="D480" s="141"/>
      <c r="E480" s="659"/>
      <c r="F480" s="659"/>
    </row>
    <row r="481" spans="1:6" s="224" customFormat="1" ht="14.25">
      <c r="A481" s="227"/>
      <c r="B481" s="231" t="s">
        <v>273</v>
      </c>
      <c r="C481" s="349"/>
      <c r="D481" s="141"/>
      <c r="E481" s="659"/>
      <c r="F481" s="659"/>
    </row>
    <row r="482" spans="1:6" s="224" customFormat="1" ht="14.25">
      <c r="A482" s="232"/>
      <c r="B482" s="231" t="s">
        <v>274</v>
      </c>
      <c r="C482" s="348"/>
      <c r="D482" s="141"/>
      <c r="E482" s="659"/>
      <c r="F482" s="659"/>
    </row>
    <row r="483" spans="1:6" s="224" customFormat="1" ht="14.25">
      <c r="A483" s="225"/>
      <c r="B483" s="233" t="s">
        <v>275</v>
      </c>
      <c r="C483" s="349"/>
      <c r="D483" s="141"/>
      <c r="E483" s="659"/>
      <c r="F483" s="659"/>
    </row>
    <row r="484" spans="1:6" s="224" customFormat="1" ht="28.5">
      <c r="A484" s="234">
        <v>5.1</v>
      </c>
      <c r="B484" s="235" t="s">
        <v>320</v>
      </c>
      <c r="C484" s="349"/>
      <c r="D484" s="141"/>
      <c r="E484" s="659"/>
      <c r="F484" s="659"/>
    </row>
    <row r="485" spans="1:6" s="224" customFormat="1" ht="14.25">
      <c r="A485" s="227" t="s">
        <v>29</v>
      </c>
      <c r="B485" s="236" t="s">
        <v>1227</v>
      </c>
      <c r="C485" s="349" t="s">
        <v>11</v>
      </c>
      <c r="D485" s="141">
        <v>1</v>
      </c>
      <c r="E485" s="821"/>
      <c r="F485" s="659">
        <f>D485*E485</f>
        <v>0</v>
      </c>
    </row>
    <row r="486" spans="1:6" s="224" customFormat="1" ht="14.25">
      <c r="A486" s="227" t="s">
        <v>30</v>
      </c>
      <c r="B486" s="236" t="s">
        <v>484</v>
      </c>
      <c r="C486" s="349" t="s">
        <v>11</v>
      </c>
      <c r="D486" s="141">
        <v>2</v>
      </c>
      <c r="E486" s="821"/>
      <c r="F486" s="659">
        <f>D486*E486</f>
        <v>0</v>
      </c>
    </row>
    <row r="487" spans="1:6" s="224" customFormat="1" ht="14.25">
      <c r="A487" s="227"/>
      <c r="B487" s="236"/>
      <c r="C487" s="349"/>
      <c r="D487" s="141"/>
      <c r="E487" s="659"/>
      <c r="F487" s="659"/>
    </row>
    <row r="488" spans="1:6" s="224" customFormat="1" ht="14.25">
      <c r="A488" s="237" t="s">
        <v>10</v>
      </c>
      <c r="B488" s="238" t="s">
        <v>276</v>
      </c>
      <c r="C488" s="348"/>
      <c r="D488" s="141"/>
      <c r="E488" s="659"/>
      <c r="F488" s="659"/>
    </row>
    <row r="489" spans="1:6" ht="14.25">
      <c r="A489" s="161"/>
      <c r="B489" s="145"/>
      <c r="C489" s="240"/>
      <c r="D489" s="240"/>
      <c r="E489" s="668"/>
      <c r="F489" s="664"/>
    </row>
    <row r="490" spans="1:6" s="155" customFormat="1" ht="14.25">
      <c r="A490" s="178">
        <v>6</v>
      </c>
      <c r="B490" s="198" t="s">
        <v>287</v>
      </c>
      <c r="C490" s="180"/>
      <c r="D490" s="180"/>
      <c r="E490" s="662"/>
      <c r="F490" s="662"/>
    </row>
    <row r="491" spans="1:6" ht="36.75" customHeight="1">
      <c r="A491" s="156"/>
      <c r="B491" s="160" t="s">
        <v>1073</v>
      </c>
      <c r="C491" s="158"/>
      <c r="D491" s="158"/>
      <c r="E491" s="658"/>
      <c r="F491" s="658"/>
    </row>
    <row r="492" spans="1:6" ht="43.5">
      <c r="A492" s="156" t="s">
        <v>4</v>
      </c>
      <c r="B492" s="122" t="s">
        <v>285</v>
      </c>
      <c r="C492" s="158"/>
      <c r="D492" s="158"/>
      <c r="E492" s="658"/>
      <c r="F492" s="658"/>
    </row>
    <row r="493" spans="1:6" ht="32.25" customHeight="1">
      <c r="A493" s="156" t="s">
        <v>5</v>
      </c>
      <c r="B493" s="122" t="s">
        <v>286</v>
      </c>
      <c r="C493" s="158"/>
      <c r="D493" s="158"/>
      <c r="E493" s="658"/>
      <c r="F493" s="658"/>
    </row>
    <row r="494" spans="1:6" ht="14.25">
      <c r="A494" s="194"/>
      <c r="B494" s="157" t="s">
        <v>284</v>
      </c>
      <c r="C494" s="185"/>
      <c r="D494" s="158"/>
      <c r="E494" s="658"/>
      <c r="F494" s="658"/>
    </row>
    <row r="495" spans="1:6" ht="36" customHeight="1">
      <c r="A495" s="156" t="s">
        <v>6</v>
      </c>
      <c r="B495" s="122" t="s">
        <v>111</v>
      </c>
      <c r="C495" s="158"/>
      <c r="D495" s="158"/>
      <c r="E495" s="658"/>
      <c r="F495" s="658"/>
    </row>
    <row r="496" spans="1:6" ht="14.25">
      <c r="A496" s="194" t="s">
        <v>18</v>
      </c>
      <c r="B496" s="157" t="s">
        <v>264</v>
      </c>
      <c r="C496" s="185"/>
      <c r="D496" s="158"/>
      <c r="E496" s="658"/>
      <c r="F496" s="658"/>
    </row>
    <row r="497" spans="1:6" ht="14.25">
      <c r="A497" s="156"/>
      <c r="B497" s="160"/>
      <c r="C497" s="158"/>
      <c r="D497" s="158"/>
      <c r="E497" s="658"/>
      <c r="F497" s="658"/>
    </row>
    <row r="498" spans="1:6" ht="14.25">
      <c r="A498" s="156"/>
      <c r="B498" s="160" t="s">
        <v>108</v>
      </c>
      <c r="C498" s="158"/>
      <c r="D498" s="158"/>
      <c r="E498" s="658"/>
      <c r="F498" s="658"/>
    </row>
    <row r="499" spans="1:6" ht="14.25">
      <c r="A499" s="241"/>
      <c r="B499" s="159"/>
      <c r="C499" s="166"/>
      <c r="D499" s="166"/>
      <c r="E499" s="664"/>
      <c r="F499" s="664"/>
    </row>
    <row r="500" spans="1:6" ht="17.25" customHeight="1">
      <c r="A500" s="162"/>
      <c r="B500" s="157" t="s">
        <v>353</v>
      </c>
      <c r="C500" s="158"/>
      <c r="D500" s="166"/>
      <c r="E500" s="664"/>
      <c r="F500" s="664"/>
    </row>
    <row r="501" spans="1:6" ht="17.25" customHeight="1">
      <c r="A501" s="156" t="s">
        <v>477</v>
      </c>
      <c r="B501" s="122" t="s">
        <v>354</v>
      </c>
      <c r="C501" s="158" t="s">
        <v>8</v>
      </c>
      <c r="D501" s="158">
        <v>1</v>
      </c>
      <c r="E501" s="823"/>
      <c r="F501" s="659">
        <f>D501*E501</f>
        <v>0</v>
      </c>
    </row>
    <row r="502" spans="1:6" ht="17.25" customHeight="1">
      <c r="A502" s="156" t="s">
        <v>471</v>
      </c>
      <c r="B502" s="122" t="s">
        <v>355</v>
      </c>
      <c r="C502" s="158" t="s">
        <v>8</v>
      </c>
      <c r="D502" s="158">
        <v>2</v>
      </c>
      <c r="E502" s="823"/>
      <c r="F502" s="659">
        <f>D502*E502</f>
        <v>0</v>
      </c>
    </row>
    <row r="503" spans="1:6" ht="17.25" customHeight="1">
      <c r="A503" s="156" t="s">
        <v>472</v>
      </c>
      <c r="B503" s="122" t="s">
        <v>828</v>
      </c>
      <c r="C503" s="158" t="s">
        <v>8</v>
      </c>
      <c r="D503" s="158">
        <v>2</v>
      </c>
      <c r="E503" s="823"/>
      <c r="F503" s="659">
        <f>D503*E503</f>
        <v>0</v>
      </c>
    </row>
    <row r="504" spans="1:6" ht="14.25">
      <c r="A504" s="162"/>
      <c r="B504" s="159"/>
      <c r="C504" s="158"/>
      <c r="D504" s="166"/>
      <c r="E504" s="664"/>
      <c r="F504" s="664"/>
    </row>
    <row r="505" spans="1:6" s="155" customFormat="1" ht="16.5" customHeight="1">
      <c r="A505" s="242">
        <v>7</v>
      </c>
      <c r="B505" s="243" t="s">
        <v>120</v>
      </c>
      <c r="C505" s="244"/>
      <c r="D505" s="245"/>
      <c r="E505" s="669"/>
      <c r="F505" s="669"/>
    </row>
    <row r="506" spans="1:6" ht="82.5" customHeight="1">
      <c r="A506" s="156"/>
      <c r="B506" s="231" t="s">
        <v>176</v>
      </c>
      <c r="C506" s="158"/>
      <c r="D506" s="158"/>
      <c r="E506" s="658"/>
      <c r="F506" s="658"/>
    </row>
    <row r="507" spans="1:6" s="224" customFormat="1" ht="14.25">
      <c r="A507" s="199" t="s">
        <v>12</v>
      </c>
      <c r="B507" s="238" t="s">
        <v>282</v>
      </c>
      <c r="C507" s="141"/>
      <c r="D507" s="141"/>
      <c r="E507" s="659"/>
      <c r="F507" s="659"/>
    </row>
    <row r="508" spans="1:6" s="224" customFormat="1" ht="14.25">
      <c r="A508" s="201"/>
      <c r="B508" s="171" t="s">
        <v>323</v>
      </c>
      <c r="C508" s="141"/>
      <c r="D508" s="141"/>
      <c r="E508" s="659"/>
      <c r="F508" s="659"/>
    </row>
    <row r="509" spans="1:6" s="224" customFormat="1" ht="18.75" customHeight="1">
      <c r="A509" s="201" t="s">
        <v>29</v>
      </c>
      <c r="B509" s="172" t="s">
        <v>356</v>
      </c>
      <c r="C509" s="141" t="s">
        <v>11</v>
      </c>
      <c r="D509" s="141">
        <v>2</v>
      </c>
      <c r="E509" s="821"/>
      <c r="F509" s="659">
        <f aca="true" t="shared" si="3" ref="F509:F514">D509*E509</f>
        <v>0</v>
      </c>
    </row>
    <row r="510" spans="1:6" s="224" customFormat="1" ht="18.75" customHeight="1">
      <c r="A510" s="201" t="s">
        <v>30</v>
      </c>
      <c r="B510" s="172" t="s">
        <v>324</v>
      </c>
      <c r="C510" s="141" t="s">
        <v>11</v>
      </c>
      <c r="D510" s="141">
        <v>7</v>
      </c>
      <c r="E510" s="821"/>
      <c r="F510" s="659">
        <f t="shared" si="3"/>
        <v>0</v>
      </c>
    </row>
    <row r="511" spans="1:6" s="224" customFormat="1" ht="18.75" customHeight="1">
      <c r="A511" s="201" t="s">
        <v>31</v>
      </c>
      <c r="B511" s="172" t="s">
        <v>325</v>
      </c>
      <c r="C511" s="141" t="s">
        <v>11</v>
      </c>
      <c r="D511" s="141">
        <v>4</v>
      </c>
      <c r="E511" s="821"/>
      <c r="F511" s="659">
        <f t="shared" si="3"/>
        <v>0</v>
      </c>
    </row>
    <row r="512" spans="1:6" s="224" customFormat="1" ht="18.75" customHeight="1">
      <c r="A512" s="201" t="s">
        <v>32</v>
      </c>
      <c r="B512" s="172" t="s">
        <v>326</v>
      </c>
      <c r="C512" s="141" t="s">
        <v>11</v>
      </c>
      <c r="D512" s="141">
        <v>2</v>
      </c>
      <c r="E512" s="821"/>
      <c r="F512" s="659">
        <f t="shared" si="3"/>
        <v>0</v>
      </c>
    </row>
    <row r="513" spans="1:6" s="224" customFormat="1" ht="18.75" customHeight="1">
      <c r="A513" s="201" t="s">
        <v>37</v>
      </c>
      <c r="B513" s="172" t="s">
        <v>829</v>
      </c>
      <c r="C513" s="141" t="s">
        <v>11</v>
      </c>
      <c r="D513" s="141">
        <v>2</v>
      </c>
      <c r="E513" s="821"/>
      <c r="F513" s="659">
        <f t="shared" si="3"/>
        <v>0</v>
      </c>
    </row>
    <row r="514" spans="1:6" s="224" customFormat="1" ht="18.75" customHeight="1">
      <c r="A514" s="201" t="s">
        <v>39</v>
      </c>
      <c r="B514" s="172" t="s">
        <v>327</v>
      </c>
      <c r="C514" s="141" t="s">
        <v>11</v>
      </c>
      <c r="D514" s="141">
        <v>1</v>
      </c>
      <c r="E514" s="821"/>
      <c r="F514" s="659">
        <f t="shared" si="3"/>
        <v>0</v>
      </c>
    </row>
    <row r="515" spans="1:6" s="224" customFormat="1" ht="14.25">
      <c r="A515" s="201"/>
      <c r="B515" s="172"/>
      <c r="C515" s="141"/>
      <c r="D515" s="141"/>
      <c r="E515" s="659"/>
      <c r="F515" s="659"/>
    </row>
    <row r="516" spans="1:6" s="224" customFormat="1" ht="14.25">
      <c r="A516" s="199" t="s">
        <v>13</v>
      </c>
      <c r="B516" s="238" t="s">
        <v>175</v>
      </c>
      <c r="C516" s="141"/>
      <c r="D516" s="141"/>
      <c r="E516" s="659"/>
      <c r="F516" s="659"/>
    </row>
    <row r="517" spans="1:6" s="224" customFormat="1" ht="14.25">
      <c r="A517" s="201"/>
      <c r="B517" s="231"/>
      <c r="C517" s="141"/>
      <c r="D517" s="141"/>
      <c r="E517" s="659"/>
      <c r="F517" s="659"/>
    </row>
    <row r="518" spans="1:6" s="224" customFormat="1" ht="14.25">
      <c r="A518" s="223"/>
      <c r="B518" s="171" t="s">
        <v>328</v>
      </c>
      <c r="C518" s="141"/>
      <c r="D518" s="141"/>
      <c r="E518" s="659"/>
      <c r="F518" s="659"/>
    </row>
    <row r="519" spans="1:6" s="224" customFormat="1" ht="14.25">
      <c r="A519" s="223" t="s">
        <v>29</v>
      </c>
      <c r="B519" s="172" t="s">
        <v>831</v>
      </c>
      <c r="C519" s="141" t="s">
        <v>11</v>
      </c>
      <c r="D519" s="141">
        <v>12</v>
      </c>
      <c r="E519" s="820"/>
      <c r="F519" s="659">
        <f>D519*E519</f>
        <v>0</v>
      </c>
    </row>
    <row r="520" spans="1:6" s="224" customFormat="1" ht="14.25">
      <c r="A520" s="223" t="s">
        <v>30</v>
      </c>
      <c r="B520" s="172" t="s">
        <v>830</v>
      </c>
      <c r="C520" s="141" t="s">
        <v>11</v>
      </c>
      <c r="D520" s="141">
        <v>2</v>
      </c>
      <c r="E520" s="820"/>
      <c r="F520" s="659">
        <f>D520*E520</f>
        <v>0</v>
      </c>
    </row>
    <row r="521" spans="1:6" ht="14.25">
      <c r="A521" s="156"/>
      <c r="B521" s="246"/>
      <c r="C521" s="158"/>
      <c r="D521" s="158"/>
      <c r="E521" s="658"/>
      <c r="F521" s="658"/>
    </row>
    <row r="522" spans="1:6" s="251" customFormat="1" ht="14.25">
      <c r="A522" s="247">
        <v>8</v>
      </c>
      <c r="B522" s="248" t="s">
        <v>173</v>
      </c>
      <c r="C522" s="249"/>
      <c r="D522" s="250"/>
      <c r="E522" s="669"/>
      <c r="F522" s="669"/>
    </row>
    <row r="523" spans="1:6" s="253" customFormat="1" ht="43.5">
      <c r="A523" s="201"/>
      <c r="B523" s="172" t="s">
        <v>174</v>
      </c>
      <c r="C523" s="252"/>
      <c r="D523" s="252"/>
      <c r="E523" s="658"/>
      <c r="F523" s="658"/>
    </row>
    <row r="524" spans="1:6" s="224" customFormat="1" ht="14.25">
      <c r="A524" s="199" t="s">
        <v>12</v>
      </c>
      <c r="B524" s="171" t="s">
        <v>283</v>
      </c>
      <c r="C524" s="141"/>
      <c r="D524" s="141"/>
      <c r="E524" s="659"/>
      <c r="F524" s="659"/>
    </row>
    <row r="525" spans="1:6" s="224" customFormat="1" ht="14.25">
      <c r="A525" s="201" t="s">
        <v>29</v>
      </c>
      <c r="B525" s="172" t="s">
        <v>329</v>
      </c>
      <c r="C525" s="141" t="s">
        <v>11</v>
      </c>
      <c r="D525" s="141">
        <v>6</v>
      </c>
      <c r="E525" s="821"/>
      <c r="F525" s="659">
        <f>D525*E525</f>
        <v>0</v>
      </c>
    </row>
    <row r="526" spans="1:6" ht="14.25">
      <c r="A526" s="218"/>
      <c r="B526" s="219" t="s">
        <v>76</v>
      </c>
      <c r="C526" s="220"/>
      <c r="D526" s="220"/>
      <c r="E526" s="670"/>
      <c r="F526" s="688">
        <f>SUM(F407:F525)</f>
        <v>0</v>
      </c>
    </row>
    <row r="527" spans="1:6" ht="14.25">
      <c r="A527" s="161"/>
      <c r="B527" s="145"/>
      <c r="C527" s="240"/>
      <c r="D527" s="240"/>
      <c r="E527" s="668"/>
      <c r="F527" s="664"/>
    </row>
    <row r="528" spans="1:6" s="151" customFormat="1" ht="14.25">
      <c r="A528" s="148" t="s">
        <v>82</v>
      </c>
      <c r="B528" s="149" t="s">
        <v>251</v>
      </c>
      <c r="C528" s="150"/>
      <c r="D528" s="150"/>
      <c r="E528" s="667"/>
      <c r="F528" s="667"/>
    </row>
    <row r="529" spans="1:6" ht="14.25">
      <c r="A529" s="162">
        <v>1</v>
      </c>
      <c r="B529" s="254" t="s">
        <v>27</v>
      </c>
      <c r="C529" s="255"/>
      <c r="D529" s="351"/>
      <c r="E529" s="658"/>
      <c r="F529" s="664"/>
    </row>
    <row r="530" spans="1:6" s="491" customFormat="1" ht="14.25">
      <c r="A530" s="632" t="s">
        <v>902</v>
      </c>
      <c r="B530" s="720" t="s">
        <v>860</v>
      </c>
      <c r="C530" s="633"/>
      <c r="D530" s="689"/>
      <c r="E530" s="445"/>
      <c r="F530" s="826"/>
    </row>
    <row r="531" spans="1:6" s="491" customFormat="1" ht="28.5">
      <c r="A531" s="632"/>
      <c r="B531" s="720" t="s">
        <v>861</v>
      </c>
      <c r="C531" s="633"/>
      <c r="D531" s="689"/>
      <c r="E531" s="445"/>
      <c r="F531" s="826"/>
    </row>
    <row r="532" spans="1:6" s="491" customFormat="1" ht="57.75">
      <c r="A532" s="632"/>
      <c r="B532" s="259" t="s">
        <v>862</v>
      </c>
      <c r="C532" s="634"/>
      <c r="D532" s="634"/>
      <c r="E532" s="445"/>
      <c r="F532" s="445"/>
    </row>
    <row r="533" spans="1:6" s="491" customFormat="1" ht="28.5">
      <c r="A533" s="635"/>
      <c r="B533" s="259" t="s">
        <v>863</v>
      </c>
      <c r="C533" s="634"/>
      <c r="D533" s="634"/>
      <c r="E533" s="445"/>
      <c r="F533" s="445"/>
    </row>
    <row r="534" spans="1:6" s="491" customFormat="1" ht="28.5">
      <c r="A534" s="635"/>
      <c r="B534" s="259" t="s">
        <v>864</v>
      </c>
      <c r="C534" s="634"/>
      <c r="D534" s="634"/>
      <c r="E534" s="445"/>
      <c r="F534" s="445"/>
    </row>
    <row r="535" spans="1:6" s="491" customFormat="1" ht="14.25">
      <c r="A535" s="599" t="s">
        <v>29</v>
      </c>
      <c r="B535" s="721" t="s">
        <v>697</v>
      </c>
      <c r="C535" s="636" t="s">
        <v>28</v>
      </c>
      <c r="D535" s="633">
        <v>250</v>
      </c>
      <c r="E535" s="823"/>
      <c r="F535" s="445">
        <f>E535*D535</f>
        <v>0</v>
      </c>
    </row>
    <row r="536" spans="1:6" s="491" customFormat="1" ht="14.25">
      <c r="A536" s="599" t="s">
        <v>30</v>
      </c>
      <c r="B536" s="721" t="s">
        <v>1035</v>
      </c>
      <c r="C536" s="636" t="s">
        <v>28</v>
      </c>
      <c r="D536" s="633">
        <v>120</v>
      </c>
      <c r="E536" s="823"/>
      <c r="F536" s="445">
        <f>E536*D536</f>
        <v>0</v>
      </c>
    </row>
    <row r="537" spans="1:6" s="491" customFormat="1" ht="14.25">
      <c r="A537" s="599" t="s">
        <v>31</v>
      </c>
      <c r="B537" s="721" t="s">
        <v>1036</v>
      </c>
      <c r="C537" s="636" t="s">
        <v>28</v>
      </c>
      <c r="D537" s="633">
        <v>70</v>
      </c>
      <c r="E537" s="823"/>
      <c r="F537" s="445">
        <f>E537*D537</f>
        <v>0</v>
      </c>
    </row>
    <row r="538" spans="1:6" s="491" customFormat="1" ht="14.25">
      <c r="A538" s="490"/>
      <c r="B538" s="259"/>
      <c r="C538" s="521"/>
      <c r="D538" s="520"/>
      <c r="E538" s="445"/>
      <c r="F538" s="445"/>
    </row>
    <row r="539" spans="1:6" s="204" customFormat="1" ht="15.75" customHeight="1">
      <c r="A539" s="191" t="s">
        <v>903</v>
      </c>
      <c r="B539" s="257" t="s">
        <v>1037</v>
      </c>
      <c r="C539" s="258"/>
      <c r="D539" s="258"/>
      <c r="E539" s="663"/>
      <c r="F539" s="658"/>
    </row>
    <row r="540" spans="1:6" ht="81" customHeight="1">
      <c r="A540" s="162"/>
      <c r="B540" s="259" t="s">
        <v>288</v>
      </c>
      <c r="C540" s="260"/>
      <c r="D540" s="260"/>
      <c r="E540" s="658"/>
      <c r="F540" s="658"/>
    </row>
    <row r="541" spans="1:6" ht="47.25" customHeight="1">
      <c r="A541" s="201"/>
      <c r="B541" s="259" t="s">
        <v>1074</v>
      </c>
      <c r="C541" s="260"/>
      <c r="D541" s="260"/>
      <c r="E541" s="658"/>
      <c r="F541" s="658"/>
    </row>
    <row r="542" spans="1:6" ht="14.25">
      <c r="A542" s="262" t="s">
        <v>29</v>
      </c>
      <c r="B542" s="259" t="s">
        <v>688</v>
      </c>
      <c r="C542" s="260" t="s">
        <v>28</v>
      </c>
      <c r="D542" s="255">
        <v>310</v>
      </c>
      <c r="E542" s="823"/>
      <c r="F542" s="659">
        <f aca="true" t="shared" si="4" ref="F542:F554">D542*E542</f>
        <v>0</v>
      </c>
    </row>
    <row r="543" spans="1:6" ht="14.25">
      <c r="A543" s="262" t="s">
        <v>30</v>
      </c>
      <c r="B543" s="259" t="s">
        <v>689</v>
      </c>
      <c r="C543" s="260" t="s">
        <v>28</v>
      </c>
      <c r="D543" s="255">
        <v>770</v>
      </c>
      <c r="E543" s="823"/>
      <c r="F543" s="659">
        <f t="shared" si="4"/>
        <v>0</v>
      </c>
    </row>
    <row r="544" spans="1:6" ht="14.25">
      <c r="A544" s="262" t="s">
        <v>31</v>
      </c>
      <c r="B544" s="259" t="s">
        <v>690</v>
      </c>
      <c r="C544" s="260" t="s">
        <v>28</v>
      </c>
      <c r="D544" s="255">
        <v>600</v>
      </c>
      <c r="E544" s="823"/>
      <c r="F544" s="659">
        <f>D544*E545</f>
        <v>0</v>
      </c>
    </row>
    <row r="545" spans="1:6" ht="14.25">
      <c r="A545" s="262" t="s">
        <v>32</v>
      </c>
      <c r="B545" s="259" t="s">
        <v>691</v>
      </c>
      <c r="C545" s="260" t="s">
        <v>28</v>
      </c>
      <c r="D545" s="255">
        <v>890</v>
      </c>
      <c r="E545" s="823"/>
      <c r="F545" s="659">
        <f>D545*E546</f>
        <v>0</v>
      </c>
    </row>
    <row r="546" spans="1:6" ht="14.25">
      <c r="A546" s="262" t="s">
        <v>37</v>
      </c>
      <c r="B546" s="259" t="s">
        <v>692</v>
      </c>
      <c r="C546" s="260" t="s">
        <v>28</v>
      </c>
      <c r="D546" s="255">
        <v>970</v>
      </c>
      <c r="E546" s="823"/>
      <c r="F546" s="659">
        <f>D546*E546</f>
        <v>0</v>
      </c>
    </row>
    <row r="547" spans="1:6" ht="14.25">
      <c r="A547" s="262" t="s">
        <v>39</v>
      </c>
      <c r="B547" s="259" t="s">
        <v>693</v>
      </c>
      <c r="C547" s="260" t="s">
        <v>28</v>
      </c>
      <c r="D547" s="255">
        <v>940</v>
      </c>
      <c r="E547" s="823"/>
      <c r="F547" s="659">
        <f t="shared" si="4"/>
        <v>0</v>
      </c>
    </row>
    <row r="548" spans="1:6" ht="14.25">
      <c r="A548" s="262" t="s">
        <v>40</v>
      </c>
      <c r="B548" s="259" t="s">
        <v>694</v>
      </c>
      <c r="C548" s="260" t="s">
        <v>28</v>
      </c>
      <c r="D548" s="255">
        <f>225+20</f>
        <v>245</v>
      </c>
      <c r="E548" s="850"/>
      <c r="F548" s="659">
        <f t="shared" si="4"/>
        <v>0</v>
      </c>
    </row>
    <row r="549" spans="1:6" ht="14.25">
      <c r="A549" s="201" t="s">
        <v>79</v>
      </c>
      <c r="B549" s="259" t="s">
        <v>695</v>
      </c>
      <c r="C549" s="260" t="s">
        <v>28</v>
      </c>
      <c r="D549" s="255">
        <v>125</v>
      </c>
      <c r="E549" s="823"/>
      <c r="F549" s="659">
        <f t="shared" si="4"/>
        <v>0</v>
      </c>
    </row>
    <row r="550" spans="1:6" ht="14.25">
      <c r="A550" s="201" t="s">
        <v>80</v>
      </c>
      <c r="B550" s="259" t="s">
        <v>696</v>
      </c>
      <c r="C550" s="260" t="s">
        <v>28</v>
      </c>
      <c r="D550" s="255">
        <v>25</v>
      </c>
      <c r="E550" s="823"/>
      <c r="F550" s="659">
        <f t="shared" si="4"/>
        <v>0</v>
      </c>
    </row>
    <row r="551" spans="1:6" ht="14.25">
      <c r="A551" s="201" t="s">
        <v>81</v>
      </c>
      <c r="B551" s="259" t="s">
        <v>162</v>
      </c>
      <c r="C551" s="260" t="s">
        <v>28</v>
      </c>
      <c r="D551" s="255">
        <f>35+36</f>
        <v>71</v>
      </c>
      <c r="E551" s="823"/>
      <c r="F551" s="659">
        <f t="shared" si="4"/>
        <v>0</v>
      </c>
    </row>
    <row r="552" spans="1:6" ht="14.25">
      <c r="A552" s="201" t="s">
        <v>83</v>
      </c>
      <c r="B552" s="259" t="s">
        <v>163</v>
      </c>
      <c r="C552" s="260" t="s">
        <v>28</v>
      </c>
      <c r="D552" s="255">
        <v>35</v>
      </c>
      <c r="E552" s="823"/>
      <c r="F552" s="659">
        <f t="shared" si="4"/>
        <v>0</v>
      </c>
    </row>
    <row r="553" spans="1:6" ht="15.75" customHeight="1">
      <c r="A553" s="201" t="s">
        <v>84</v>
      </c>
      <c r="B553" s="259" t="s">
        <v>697</v>
      </c>
      <c r="C553" s="260" t="s">
        <v>28</v>
      </c>
      <c r="D553" s="639">
        <f>110+50</f>
        <v>160</v>
      </c>
      <c r="E553" s="823"/>
      <c r="F553" s="659">
        <f t="shared" si="4"/>
        <v>0</v>
      </c>
    </row>
    <row r="554" spans="1:6" s="491" customFormat="1" ht="14.25">
      <c r="A554" s="201" t="s">
        <v>85</v>
      </c>
      <c r="B554" s="721" t="s">
        <v>1036</v>
      </c>
      <c r="C554" s="521" t="s">
        <v>28</v>
      </c>
      <c r="D554" s="690">
        <v>160</v>
      </c>
      <c r="E554" s="823"/>
      <c r="F554" s="659">
        <f t="shared" si="4"/>
        <v>0</v>
      </c>
    </row>
    <row r="555" spans="1:6" ht="93" customHeight="1">
      <c r="A555" s="213"/>
      <c r="B555" s="122" t="s">
        <v>266</v>
      </c>
      <c r="C555" s="158"/>
      <c r="D555" s="255"/>
      <c r="E555" s="658"/>
      <c r="F555" s="658"/>
    </row>
    <row r="556" spans="1:6" ht="14.25">
      <c r="A556" s="241"/>
      <c r="B556" s="160"/>
      <c r="C556" s="158"/>
      <c r="D556" s="255"/>
      <c r="E556" s="658"/>
      <c r="F556" s="658"/>
    </row>
    <row r="557" spans="1:6" ht="14.25">
      <c r="A557" s="162">
        <v>2</v>
      </c>
      <c r="B557" s="254" t="s">
        <v>87</v>
      </c>
      <c r="C557" s="255"/>
      <c r="D557" s="255"/>
      <c r="E557" s="658"/>
      <c r="F557" s="664"/>
    </row>
    <row r="558" spans="1:6" ht="48.75" customHeight="1">
      <c r="A558" s="156"/>
      <c r="B558" s="259" t="s">
        <v>289</v>
      </c>
      <c r="C558" s="255"/>
      <c r="D558" s="255"/>
      <c r="E558" s="658"/>
      <c r="F558" s="664"/>
    </row>
    <row r="559" spans="1:6" ht="14.25">
      <c r="A559" s="156" t="s">
        <v>29</v>
      </c>
      <c r="B559" s="263" t="s">
        <v>65</v>
      </c>
      <c r="C559" s="255" t="s">
        <v>28</v>
      </c>
      <c r="D559" s="814" t="s">
        <v>313</v>
      </c>
      <c r="E559" s="850"/>
      <c r="F559" s="659"/>
    </row>
    <row r="560" spans="1:6" ht="14.25">
      <c r="A560" s="156" t="s">
        <v>30</v>
      </c>
      <c r="B560" s="263" t="s">
        <v>66</v>
      </c>
      <c r="C560" s="255" t="s">
        <v>28</v>
      </c>
      <c r="D560" s="814" t="s">
        <v>313</v>
      </c>
      <c r="E560" s="850"/>
      <c r="F560" s="659"/>
    </row>
    <row r="561" spans="1:6" ht="14.25">
      <c r="A561" s="156" t="s">
        <v>31</v>
      </c>
      <c r="B561" s="263" t="s">
        <v>38</v>
      </c>
      <c r="C561" s="255" t="s">
        <v>28</v>
      </c>
      <c r="D561" s="814" t="s">
        <v>313</v>
      </c>
      <c r="E561" s="850"/>
      <c r="F561" s="659"/>
    </row>
    <row r="562" spans="1:6" ht="14.25">
      <c r="A562" s="156"/>
      <c r="B562" s="263"/>
      <c r="C562" s="260"/>
      <c r="D562" s="255"/>
      <c r="E562" s="658"/>
      <c r="F562" s="658"/>
    </row>
    <row r="563" spans="1:6" ht="14.25">
      <c r="A563" s="816" t="s">
        <v>1211</v>
      </c>
      <c r="B563" s="817" t="s">
        <v>87</v>
      </c>
      <c r="C563" s="814"/>
      <c r="D563" s="814"/>
      <c r="E563" s="658"/>
      <c r="F563" s="658"/>
    </row>
    <row r="564" spans="1:6" ht="28.5">
      <c r="A564" s="818"/>
      <c r="B564" s="815" t="s">
        <v>1212</v>
      </c>
      <c r="C564" s="814"/>
      <c r="D564" s="814"/>
      <c r="E564" s="658"/>
      <c r="F564" s="658"/>
    </row>
    <row r="565" spans="1:6" ht="14.25">
      <c r="A565" s="818" t="s">
        <v>29</v>
      </c>
      <c r="B565" s="815" t="s">
        <v>1213</v>
      </c>
      <c r="C565" s="814" t="s">
        <v>28</v>
      </c>
      <c r="D565" s="814">
        <v>200</v>
      </c>
      <c r="E565" s="850"/>
      <c r="F565" s="659">
        <f>D565*E565</f>
        <v>0</v>
      </c>
    </row>
    <row r="566" spans="1:6" ht="14.25">
      <c r="A566" s="818" t="s">
        <v>30</v>
      </c>
      <c r="B566" s="815" t="s">
        <v>1214</v>
      </c>
      <c r="C566" s="814" t="s">
        <v>28</v>
      </c>
      <c r="D566" s="814">
        <v>300</v>
      </c>
      <c r="E566" s="850"/>
      <c r="F566" s="659">
        <f>D566*E566</f>
        <v>0</v>
      </c>
    </row>
    <row r="567" spans="1:6" ht="14.25">
      <c r="A567" s="818" t="s">
        <v>31</v>
      </c>
      <c r="B567" s="815" t="s">
        <v>1215</v>
      </c>
      <c r="C567" s="814" t="s">
        <v>28</v>
      </c>
      <c r="D567" s="814">
        <v>1015</v>
      </c>
      <c r="E567" s="850"/>
      <c r="F567" s="659">
        <f>D567*E567</f>
        <v>0</v>
      </c>
    </row>
    <row r="568" spans="1:6" ht="14.25">
      <c r="A568" s="156"/>
      <c r="B568" s="263"/>
      <c r="C568" s="260"/>
      <c r="D568" s="255"/>
      <c r="E568" s="658"/>
      <c r="F568" s="658"/>
    </row>
    <row r="569" spans="1:6" ht="14.25">
      <c r="A569" s="162" t="s">
        <v>10</v>
      </c>
      <c r="B569" s="263"/>
      <c r="C569" s="255"/>
      <c r="D569" s="255"/>
      <c r="E569" s="658"/>
      <c r="F569" s="658"/>
    </row>
    <row r="570" spans="1:6" ht="18" customHeight="1">
      <c r="A570" s="156" t="s">
        <v>12</v>
      </c>
      <c r="B570" s="264" t="s">
        <v>42</v>
      </c>
      <c r="C570" s="255"/>
      <c r="D570" s="255"/>
      <c r="E570" s="658"/>
      <c r="F570" s="658"/>
    </row>
    <row r="571" spans="1:6" ht="28.5">
      <c r="A571" s="156" t="s">
        <v>13</v>
      </c>
      <c r="B571" s="264" t="s">
        <v>154</v>
      </c>
      <c r="C571" s="255"/>
      <c r="D571" s="255"/>
      <c r="E571" s="658"/>
      <c r="F571" s="658"/>
    </row>
    <row r="572" spans="1:6" ht="14.25">
      <c r="A572" s="156"/>
      <c r="B572" s="264"/>
      <c r="C572" s="255"/>
      <c r="D572" s="255"/>
      <c r="E572" s="658"/>
      <c r="F572" s="658"/>
    </row>
    <row r="573" spans="1:6" s="266" customFormat="1" ht="14.25">
      <c r="A573" s="178">
        <v>3</v>
      </c>
      <c r="B573" s="198" t="s">
        <v>177</v>
      </c>
      <c r="C573" s="265"/>
      <c r="D573" s="265"/>
      <c r="E573" s="854"/>
      <c r="F573" s="854"/>
    </row>
    <row r="574" spans="1:6" ht="14.25">
      <c r="A574" s="162">
        <v>3.1</v>
      </c>
      <c r="B574" s="267" t="s">
        <v>52</v>
      </c>
      <c r="C574" s="268"/>
      <c r="D574" s="255"/>
      <c r="E574" s="658"/>
      <c r="F574" s="658"/>
    </row>
    <row r="575" spans="1:6" ht="63" customHeight="1">
      <c r="A575" s="201"/>
      <c r="B575" s="269" t="s">
        <v>1075</v>
      </c>
      <c r="C575" s="268"/>
      <c r="D575" s="255"/>
      <c r="E575" s="658"/>
      <c r="F575" s="658"/>
    </row>
    <row r="576" spans="1:6" ht="14.25">
      <c r="A576" s="199"/>
      <c r="B576" s="270" t="s">
        <v>178</v>
      </c>
      <c r="C576" s="637"/>
      <c r="D576" s="593"/>
      <c r="E576" s="658"/>
      <c r="F576" s="658"/>
    </row>
    <row r="577" spans="1:6" ht="14.25">
      <c r="A577" s="201" t="s">
        <v>477</v>
      </c>
      <c r="B577" s="269" t="s">
        <v>44</v>
      </c>
      <c r="C577" s="637" t="s">
        <v>43</v>
      </c>
      <c r="D577" s="639">
        <f>17</f>
        <v>17</v>
      </c>
      <c r="E577" s="823"/>
      <c r="F577" s="659">
        <f aca="true" t="shared" si="5" ref="F577:F587">D577*E577</f>
        <v>0</v>
      </c>
    </row>
    <row r="578" spans="1:6" ht="14.25">
      <c r="A578" s="201" t="s">
        <v>471</v>
      </c>
      <c r="B578" s="269" t="s">
        <v>46</v>
      </c>
      <c r="C578" s="637" t="s">
        <v>43</v>
      </c>
      <c r="D578" s="593" t="s">
        <v>313</v>
      </c>
      <c r="E578" s="823"/>
      <c r="F578" s="659"/>
    </row>
    <row r="579" spans="1:6" ht="14.25">
      <c r="A579" s="156" t="s">
        <v>472</v>
      </c>
      <c r="B579" s="269" t="s">
        <v>47</v>
      </c>
      <c r="C579" s="637" t="s">
        <v>43</v>
      </c>
      <c r="D579" s="593" t="s">
        <v>313</v>
      </c>
      <c r="E579" s="823"/>
      <c r="F579" s="659"/>
    </row>
    <row r="580" spans="1:6" ht="14.25">
      <c r="A580" s="156" t="s">
        <v>109</v>
      </c>
      <c r="B580" s="269" t="s">
        <v>48</v>
      </c>
      <c r="C580" s="637" t="s">
        <v>43</v>
      </c>
      <c r="D580" s="639">
        <v>16</v>
      </c>
      <c r="E580" s="823"/>
      <c r="F580" s="659"/>
    </row>
    <row r="581" spans="1:6" ht="14.25">
      <c r="A581" s="156" t="s">
        <v>262</v>
      </c>
      <c r="B581" s="269" t="s">
        <v>49</v>
      </c>
      <c r="C581" s="637" t="s">
        <v>43</v>
      </c>
      <c r="D581" s="639">
        <v>2</v>
      </c>
      <c r="E581" s="823"/>
      <c r="F581" s="659"/>
    </row>
    <row r="582" spans="1:6" ht="14.25">
      <c r="A582" s="156" t="s">
        <v>473</v>
      </c>
      <c r="B582" s="269" t="s">
        <v>50</v>
      </c>
      <c r="C582" s="637" t="s">
        <v>43</v>
      </c>
      <c r="D582" s="639">
        <v>2</v>
      </c>
      <c r="E582" s="823"/>
      <c r="F582" s="659"/>
    </row>
    <row r="583" spans="1:6" ht="14.25">
      <c r="A583" s="156" t="s">
        <v>481</v>
      </c>
      <c r="B583" s="264" t="s">
        <v>51</v>
      </c>
      <c r="C583" s="268" t="s">
        <v>43</v>
      </c>
      <c r="D583" s="255">
        <f>8+4+2</f>
        <v>14</v>
      </c>
      <c r="E583" s="823"/>
      <c r="F583" s="659">
        <f t="shared" si="5"/>
        <v>0</v>
      </c>
    </row>
    <row r="584" spans="1:6" ht="14.25">
      <c r="A584" s="156" t="s">
        <v>482</v>
      </c>
      <c r="B584" s="263" t="s">
        <v>64</v>
      </c>
      <c r="C584" s="268" t="s">
        <v>43</v>
      </c>
      <c r="D584" s="255">
        <f>44+22+4+2</f>
        <v>72</v>
      </c>
      <c r="E584" s="823"/>
      <c r="F584" s="659">
        <f t="shared" si="5"/>
        <v>0</v>
      </c>
    </row>
    <row r="585" spans="1:6" ht="14.25">
      <c r="A585" s="156" t="s">
        <v>359</v>
      </c>
      <c r="B585" s="263" t="s">
        <v>261</v>
      </c>
      <c r="C585" s="268" t="s">
        <v>43</v>
      </c>
      <c r="D585" s="255">
        <f>22+11+2</f>
        <v>35</v>
      </c>
      <c r="E585" s="823"/>
      <c r="F585" s="659">
        <f t="shared" si="5"/>
        <v>0</v>
      </c>
    </row>
    <row r="586" spans="1:6" ht="14.25">
      <c r="A586" s="156" t="s">
        <v>360</v>
      </c>
      <c r="B586" s="263" t="s">
        <v>260</v>
      </c>
      <c r="C586" s="268" t="s">
        <v>43</v>
      </c>
      <c r="D586" s="255">
        <f>393+32</f>
        <v>425</v>
      </c>
      <c r="E586" s="823"/>
      <c r="F586" s="659">
        <f t="shared" si="5"/>
        <v>0</v>
      </c>
    </row>
    <row r="587" spans="1:6" ht="14.25">
      <c r="A587" s="156" t="s">
        <v>361</v>
      </c>
      <c r="B587" s="263" t="s">
        <v>259</v>
      </c>
      <c r="C587" s="268" t="s">
        <v>43</v>
      </c>
      <c r="D587" s="255">
        <f>4+42</f>
        <v>46</v>
      </c>
      <c r="E587" s="823"/>
      <c r="F587" s="659">
        <f t="shared" si="5"/>
        <v>0</v>
      </c>
    </row>
    <row r="588" spans="1:6" ht="14.25">
      <c r="A588" s="156"/>
      <c r="B588" s="264"/>
      <c r="C588" s="255"/>
      <c r="D588" s="255"/>
      <c r="E588" s="658"/>
      <c r="F588" s="658"/>
    </row>
    <row r="589" spans="1:6" ht="14.25">
      <c r="A589" s="589">
        <v>3.2</v>
      </c>
      <c r="B589" s="254" t="s">
        <v>152</v>
      </c>
      <c r="C589" s="260"/>
      <c r="D589" s="255"/>
      <c r="E589" s="664"/>
      <c r="F589" s="664"/>
    </row>
    <row r="590" spans="1:6" ht="18.75" customHeight="1">
      <c r="A590" s="256"/>
      <c r="B590" s="263" t="s">
        <v>153</v>
      </c>
      <c r="C590" s="260"/>
      <c r="D590" s="255"/>
      <c r="E590" s="664"/>
      <c r="F590" s="664"/>
    </row>
    <row r="591" spans="1:6" ht="14.25">
      <c r="A591" s="272"/>
      <c r="B591" s="270" t="s">
        <v>180</v>
      </c>
      <c r="C591" s="260"/>
      <c r="D591" s="255"/>
      <c r="E591" s="664"/>
      <c r="F591" s="664"/>
    </row>
    <row r="592" spans="1:6" ht="14.25">
      <c r="A592" s="201" t="s">
        <v>477</v>
      </c>
      <c r="B592" s="259" t="s">
        <v>44</v>
      </c>
      <c r="C592" s="260" t="s">
        <v>43</v>
      </c>
      <c r="D592" s="639">
        <v>6</v>
      </c>
      <c r="E592" s="823"/>
      <c r="F592" s="659">
        <f>D592*E592</f>
        <v>0</v>
      </c>
    </row>
    <row r="593" spans="1:6" ht="14.25">
      <c r="A593" s="201" t="s">
        <v>471</v>
      </c>
      <c r="B593" s="259" t="s">
        <v>45</v>
      </c>
      <c r="C593" s="260" t="s">
        <v>43</v>
      </c>
      <c r="D593" s="255" t="s">
        <v>313</v>
      </c>
      <c r="E593" s="823"/>
      <c r="F593" s="659" t="s">
        <v>62</v>
      </c>
    </row>
    <row r="594" spans="1:6" ht="14.25">
      <c r="A594" s="156"/>
      <c r="B594" s="122"/>
      <c r="C594" s="158"/>
      <c r="D594" s="158"/>
      <c r="E594" s="658"/>
      <c r="F594" s="658"/>
    </row>
    <row r="595" spans="1:6" ht="18" customHeight="1">
      <c r="A595" s="335">
        <v>3.5</v>
      </c>
      <c r="B595" s="274" t="s">
        <v>357</v>
      </c>
      <c r="C595" s="260"/>
      <c r="D595" s="255"/>
      <c r="E595" s="664"/>
      <c r="F595" s="664"/>
    </row>
    <row r="596" spans="1:6" ht="18.75" customHeight="1">
      <c r="A596" s="273"/>
      <c r="B596" s="259" t="s">
        <v>358</v>
      </c>
      <c r="C596" s="260"/>
      <c r="D596" s="255"/>
      <c r="E596" s="664"/>
      <c r="F596" s="664"/>
    </row>
    <row r="597" spans="1:6" ht="17.25" customHeight="1">
      <c r="A597" s="273"/>
      <c r="B597" s="270" t="s">
        <v>178</v>
      </c>
      <c r="C597" s="260"/>
      <c r="D597" s="255"/>
      <c r="E597" s="664"/>
      <c r="F597" s="664"/>
    </row>
    <row r="598" spans="1:6" ht="14.25">
      <c r="A598" s="201" t="s">
        <v>29</v>
      </c>
      <c r="B598" s="259" t="s">
        <v>44</v>
      </c>
      <c r="C598" s="638" t="s">
        <v>43</v>
      </c>
      <c r="D598" s="639">
        <v>3</v>
      </c>
      <c r="E598" s="824"/>
      <c r="F598" s="862">
        <f aca="true" t="shared" si="6" ref="F598:F609">D598*E598</f>
        <v>0</v>
      </c>
    </row>
    <row r="599" spans="1:6" ht="14.25">
      <c r="A599" s="156" t="s">
        <v>30</v>
      </c>
      <c r="B599" s="259" t="s">
        <v>45</v>
      </c>
      <c r="C599" s="638" t="s">
        <v>43</v>
      </c>
      <c r="D599" s="593" t="s">
        <v>313</v>
      </c>
      <c r="E599" s="824"/>
      <c r="F599" s="862"/>
    </row>
    <row r="600" spans="1:6" ht="14.25">
      <c r="A600" s="156" t="s">
        <v>31</v>
      </c>
      <c r="B600" s="259" t="s">
        <v>46</v>
      </c>
      <c r="C600" s="638" t="s">
        <v>43</v>
      </c>
      <c r="D600" s="593" t="s">
        <v>313</v>
      </c>
      <c r="E600" s="824"/>
      <c r="F600" s="862"/>
    </row>
    <row r="601" spans="1:6" ht="14.25">
      <c r="A601" s="156" t="s">
        <v>32</v>
      </c>
      <c r="B601" s="259" t="s">
        <v>35</v>
      </c>
      <c r="C601" s="638" t="s">
        <v>43</v>
      </c>
      <c r="D601" s="593" t="s">
        <v>313</v>
      </c>
      <c r="E601" s="824"/>
      <c r="F601" s="862"/>
    </row>
    <row r="602" spans="1:6" ht="14.25">
      <c r="A602" s="156" t="s">
        <v>37</v>
      </c>
      <c r="B602" s="259" t="s">
        <v>1038</v>
      </c>
      <c r="C602" s="638" t="s">
        <v>43</v>
      </c>
      <c r="D602" s="639">
        <v>8</v>
      </c>
      <c r="E602" s="824"/>
      <c r="F602" s="862">
        <f t="shared" si="6"/>
        <v>0</v>
      </c>
    </row>
    <row r="603" spans="1:6" ht="14.25">
      <c r="A603" s="156" t="s">
        <v>39</v>
      </c>
      <c r="B603" s="259" t="s">
        <v>34</v>
      </c>
      <c r="C603" s="638" t="s">
        <v>43</v>
      </c>
      <c r="D603" s="639">
        <v>1</v>
      </c>
      <c r="E603" s="824"/>
      <c r="F603" s="862">
        <f t="shared" si="6"/>
        <v>0</v>
      </c>
    </row>
    <row r="604" spans="1:6" ht="14.25">
      <c r="A604" s="156" t="s">
        <v>40</v>
      </c>
      <c r="B604" s="259" t="s">
        <v>33</v>
      </c>
      <c r="C604" s="638" t="s">
        <v>43</v>
      </c>
      <c r="D604" s="593">
        <v>1</v>
      </c>
      <c r="E604" s="824"/>
      <c r="F604" s="862">
        <f t="shared" si="6"/>
        <v>0</v>
      </c>
    </row>
    <row r="605" spans="1:6" ht="14.25">
      <c r="A605" s="156" t="s">
        <v>79</v>
      </c>
      <c r="B605" s="259" t="s">
        <v>63</v>
      </c>
      <c r="C605" s="638" t="s">
        <v>43</v>
      </c>
      <c r="D605" s="593">
        <v>2</v>
      </c>
      <c r="E605" s="824"/>
      <c r="F605" s="862">
        <f t="shared" si="6"/>
        <v>0</v>
      </c>
    </row>
    <row r="606" spans="1:6" ht="14.25">
      <c r="A606" s="156" t="s">
        <v>359</v>
      </c>
      <c r="B606" s="259" t="s">
        <v>64</v>
      </c>
      <c r="C606" s="638" t="s">
        <v>43</v>
      </c>
      <c r="D606" s="593">
        <v>4</v>
      </c>
      <c r="E606" s="824"/>
      <c r="F606" s="862">
        <f t="shared" si="6"/>
        <v>0</v>
      </c>
    </row>
    <row r="607" spans="1:6" ht="14.25">
      <c r="A607" s="156" t="s">
        <v>360</v>
      </c>
      <c r="B607" s="259" t="s">
        <v>65</v>
      </c>
      <c r="C607" s="638" t="s">
        <v>43</v>
      </c>
      <c r="D607" s="593">
        <v>2</v>
      </c>
      <c r="E607" s="824"/>
      <c r="F607" s="862">
        <f t="shared" si="6"/>
        <v>0</v>
      </c>
    </row>
    <row r="608" spans="1:6" ht="14.25">
      <c r="A608" s="156" t="s">
        <v>361</v>
      </c>
      <c r="B608" s="259" t="s">
        <v>66</v>
      </c>
      <c r="C608" s="638" t="s">
        <v>43</v>
      </c>
      <c r="D608" s="593">
        <v>32</v>
      </c>
      <c r="E608" s="824"/>
      <c r="F608" s="862">
        <f t="shared" si="6"/>
        <v>0</v>
      </c>
    </row>
    <row r="609" spans="1:6" ht="14.25">
      <c r="A609" s="156" t="s">
        <v>84</v>
      </c>
      <c r="B609" s="259" t="s">
        <v>38</v>
      </c>
      <c r="C609" s="638" t="s">
        <v>43</v>
      </c>
      <c r="D609" s="593">
        <v>4</v>
      </c>
      <c r="E609" s="824"/>
      <c r="F609" s="862">
        <f t="shared" si="6"/>
        <v>0</v>
      </c>
    </row>
    <row r="610" spans="1:6" ht="14.25">
      <c r="A610" s="156"/>
      <c r="B610" s="269"/>
      <c r="C610" s="593"/>
      <c r="D610" s="593"/>
      <c r="E610" s="658"/>
      <c r="F610" s="658"/>
    </row>
    <row r="611" spans="1:6" ht="14.25">
      <c r="A611" s="335">
        <v>3.6</v>
      </c>
      <c r="B611" s="274" t="s">
        <v>58</v>
      </c>
      <c r="C611" s="260"/>
      <c r="D611" s="255"/>
      <c r="E611" s="664"/>
      <c r="F611" s="664"/>
    </row>
    <row r="612" spans="1:6" ht="20.25" customHeight="1">
      <c r="A612" s="275"/>
      <c r="B612" s="259" t="s">
        <v>250</v>
      </c>
      <c r="C612" s="260"/>
      <c r="D612" s="255"/>
      <c r="E612" s="664"/>
      <c r="F612" s="664"/>
    </row>
    <row r="613" spans="1:6" ht="14.25">
      <c r="A613" s="275"/>
      <c r="B613" s="270" t="s">
        <v>180</v>
      </c>
      <c r="C613" s="260"/>
      <c r="D613" s="255"/>
      <c r="E613" s="664"/>
      <c r="F613" s="664"/>
    </row>
    <row r="614" spans="1:6" ht="14.25">
      <c r="A614" s="201" t="s">
        <v>29</v>
      </c>
      <c r="B614" s="259" t="s">
        <v>44</v>
      </c>
      <c r="C614" s="260" t="s">
        <v>43</v>
      </c>
      <c r="D614" s="639">
        <v>6</v>
      </c>
      <c r="E614" s="823"/>
      <c r="F614" s="659">
        <f aca="true" t="shared" si="7" ref="F614:F624">D614*E614</f>
        <v>0</v>
      </c>
    </row>
    <row r="615" spans="1:6" ht="14.25">
      <c r="A615" s="156" t="s">
        <v>30</v>
      </c>
      <c r="B615" s="259" t="s">
        <v>45</v>
      </c>
      <c r="C615" s="638" t="s">
        <v>43</v>
      </c>
      <c r="D615" s="593" t="s">
        <v>313</v>
      </c>
      <c r="E615" s="825"/>
      <c r="F615" s="659"/>
    </row>
    <row r="616" spans="1:6" ht="14.25">
      <c r="A616" s="156" t="s">
        <v>31</v>
      </c>
      <c r="B616" s="259" t="s">
        <v>46</v>
      </c>
      <c r="C616" s="638" t="s">
        <v>43</v>
      </c>
      <c r="D616" s="593" t="s">
        <v>313</v>
      </c>
      <c r="E616" s="823"/>
      <c r="F616" s="659"/>
    </row>
    <row r="617" spans="1:6" ht="14.25">
      <c r="A617" s="156" t="s">
        <v>32</v>
      </c>
      <c r="B617" s="259" t="s">
        <v>35</v>
      </c>
      <c r="C617" s="638" t="s">
        <v>43</v>
      </c>
      <c r="D617" s="593" t="s">
        <v>313</v>
      </c>
      <c r="E617" s="823"/>
      <c r="F617" s="659"/>
    </row>
    <row r="618" spans="1:6" ht="14.25">
      <c r="A618" s="156" t="s">
        <v>37</v>
      </c>
      <c r="B618" s="259" t="s">
        <v>34</v>
      </c>
      <c r="C618" s="638" t="s">
        <v>43</v>
      </c>
      <c r="D618" s="593">
        <v>2</v>
      </c>
      <c r="E618" s="823"/>
      <c r="F618" s="659">
        <f t="shared" si="7"/>
        <v>0</v>
      </c>
    </row>
    <row r="619" spans="1:6" ht="14.25">
      <c r="A619" s="156" t="s">
        <v>39</v>
      </c>
      <c r="B619" s="259" t="s">
        <v>33</v>
      </c>
      <c r="C619" s="638" t="s">
        <v>43</v>
      </c>
      <c r="D619" s="593" t="s">
        <v>313</v>
      </c>
      <c r="E619" s="823"/>
      <c r="F619" s="659"/>
    </row>
    <row r="620" spans="1:6" ht="14.25">
      <c r="A620" s="156" t="s">
        <v>40</v>
      </c>
      <c r="B620" s="259" t="s">
        <v>63</v>
      </c>
      <c r="C620" s="638" t="s">
        <v>43</v>
      </c>
      <c r="D620" s="593">
        <v>4</v>
      </c>
      <c r="E620" s="823"/>
      <c r="F620" s="659">
        <f t="shared" si="7"/>
        <v>0</v>
      </c>
    </row>
    <row r="621" spans="1:6" ht="14.25">
      <c r="A621" s="156" t="s">
        <v>79</v>
      </c>
      <c r="B621" s="259" t="s">
        <v>64</v>
      </c>
      <c r="C621" s="638" t="s">
        <v>43</v>
      </c>
      <c r="D621" s="593">
        <f>22+1</f>
        <v>23</v>
      </c>
      <c r="E621" s="823"/>
      <c r="F621" s="659">
        <f t="shared" si="7"/>
        <v>0</v>
      </c>
    </row>
    <row r="622" spans="1:6" ht="14.25">
      <c r="A622" s="156" t="s">
        <v>80</v>
      </c>
      <c r="B622" s="259" t="s">
        <v>65</v>
      </c>
      <c r="C622" s="638" t="s">
        <v>43</v>
      </c>
      <c r="D622" s="593">
        <v>11</v>
      </c>
      <c r="E622" s="823"/>
      <c r="F622" s="659">
        <f t="shared" si="7"/>
        <v>0</v>
      </c>
    </row>
    <row r="623" spans="1:6" ht="14.25">
      <c r="A623" s="156" t="s">
        <v>81</v>
      </c>
      <c r="B623" s="259" t="s">
        <v>66</v>
      </c>
      <c r="C623" s="638" t="s">
        <v>43</v>
      </c>
      <c r="D623" s="593">
        <f>42+103</f>
        <v>145</v>
      </c>
      <c r="E623" s="823"/>
      <c r="F623" s="659">
        <f t="shared" si="7"/>
        <v>0</v>
      </c>
    </row>
    <row r="624" spans="1:6" ht="14.25">
      <c r="A624" s="156" t="s">
        <v>83</v>
      </c>
      <c r="B624" s="259" t="s">
        <v>38</v>
      </c>
      <c r="C624" s="638" t="s">
        <v>43</v>
      </c>
      <c r="D624" s="593">
        <v>2</v>
      </c>
      <c r="E624" s="823"/>
      <c r="F624" s="659">
        <f t="shared" si="7"/>
        <v>0</v>
      </c>
    </row>
    <row r="625" spans="1:6" ht="14.25">
      <c r="A625" s="156"/>
      <c r="B625" s="264"/>
      <c r="C625" s="255"/>
      <c r="D625" s="255"/>
      <c r="E625" s="658"/>
      <c r="F625" s="658"/>
    </row>
    <row r="626" spans="1:6" ht="62.25" customHeight="1">
      <c r="A626" s="335">
        <v>3.7</v>
      </c>
      <c r="B626" s="274" t="s">
        <v>447</v>
      </c>
      <c r="C626" s="260"/>
      <c r="D626" s="255"/>
      <c r="E626" s="664"/>
      <c r="F626" s="664"/>
    </row>
    <row r="627" spans="1:6" ht="110.25" customHeight="1">
      <c r="A627" s="275"/>
      <c r="B627" s="259" t="s">
        <v>1076</v>
      </c>
      <c r="C627" s="260"/>
      <c r="D627" s="255" t="s">
        <v>62</v>
      </c>
      <c r="E627" s="664"/>
      <c r="F627" s="664"/>
    </row>
    <row r="628" spans="1:6" ht="28.5">
      <c r="A628" s="256"/>
      <c r="B628" s="259" t="s">
        <v>218</v>
      </c>
      <c r="C628" s="260"/>
      <c r="D628" s="255"/>
      <c r="E628" s="664"/>
      <c r="F628" s="664"/>
    </row>
    <row r="629" spans="1:6" ht="14.25">
      <c r="A629" s="335"/>
      <c r="B629" s="274" t="s">
        <v>179</v>
      </c>
      <c r="C629" s="260"/>
      <c r="D629" s="255"/>
      <c r="E629" s="664"/>
      <c r="F629" s="664"/>
    </row>
    <row r="630" spans="1:6" ht="14.25">
      <c r="A630" s="272"/>
      <c r="B630" s="274" t="s">
        <v>362</v>
      </c>
      <c r="C630" s="260"/>
      <c r="D630" s="416"/>
      <c r="E630" s="664"/>
      <c r="F630" s="664"/>
    </row>
    <row r="631" spans="1:6" ht="14.25">
      <c r="A631" s="156" t="s">
        <v>29</v>
      </c>
      <c r="B631" s="276">
        <v>25</v>
      </c>
      <c r="C631" s="260" t="s">
        <v>43</v>
      </c>
      <c r="D631" s="593">
        <v>42</v>
      </c>
      <c r="E631" s="823"/>
      <c r="F631" s="659">
        <f>D631*E631</f>
        <v>0</v>
      </c>
    </row>
    <row r="632" spans="1:6" ht="14.25">
      <c r="A632" s="156" t="s">
        <v>30</v>
      </c>
      <c r="B632" s="277">
        <v>32</v>
      </c>
      <c r="C632" s="260" t="s">
        <v>43</v>
      </c>
      <c r="D632" s="593">
        <v>103</v>
      </c>
      <c r="E632" s="823"/>
      <c r="F632" s="659">
        <f>D632*E632</f>
        <v>0</v>
      </c>
    </row>
    <row r="633" spans="1:6" ht="14.25">
      <c r="A633" s="156" t="s">
        <v>31</v>
      </c>
      <c r="B633" s="277">
        <v>40</v>
      </c>
      <c r="C633" s="260" t="s">
        <v>43</v>
      </c>
      <c r="D633" s="593">
        <v>11</v>
      </c>
      <c r="E633" s="823"/>
      <c r="F633" s="659">
        <f>D633*E633</f>
        <v>0</v>
      </c>
    </row>
    <row r="634" spans="1:6" ht="14.25">
      <c r="A634" s="156" t="s">
        <v>32</v>
      </c>
      <c r="B634" s="277">
        <v>50</v>
      </c>
      <c r="C634" s="260" t="s">
        <v>43</v>
      </c>
      <c r="D634" s="593">
        <f>22+1</f>
        <v>23</v>
      </c>
      <c r="E634" s="823"/>
      <c r="F634" s="659">
        <f>D634*E634</f>
        <v>0</v>
      </c>
    </row>
    <row r="635" spans="1:6" ht="14.25">
      <c r="A635" s="156" t="s">
        <v>37</v>
      </c>
      <c r="B635" s="277">
        <v>65</v>
      </c>
      <c r="C635" s="260" t="s">
        <v>43</v>
      </c>
      <c r="D635" s="593">
        <v>4</v>
      </c>
      <c r="E635" s="823"/>
      <c r="F635" s="659">
        <f>D635*E635</f>
        <v>0</v>
      </c>
    </row>
    <row r="636" spans="1:6" ht="14.25">
      <c r="A636" s="156" t="s">
        <v>39</v>
      </c>
      <c r="B636" s="277">
        <v>80</v>
      </c>
      <c r="C636" s="260" t="s">
        <v>43</v>
      </c>
      <c r="D636" s="593" t="s">
        <v>313</v>
      </c>
      <c r="E636" s="823"/>
      <c r="F636" s="659"/>
    </row>
    <row r="637" spans="1:6" ht="14.25">
      <c r="A637" s="156" t="s">
        <v>40</v>
      </c>
      <c r="B637" s="277">
        <v>100</v>
      </c>
      <c r="C637" s="260" t="s">
        <v>43</v>
      </c>
      <c r="D637" s="593" t="s">
        <v>313</v>
      </c>
      <c r="E637" s="823"/>
      <c r="F637" s="659"/>
    </row>
    <row r="638" spans="1:6" ht="14.25">
      <c r="A638" s="156" t="s">
        <v>79</v>
      </c>
      <c r="B638" s="277">
        <v>200</v>
      </c>
      <c r="C638" s="260" t="s">
        <v>43</v>
      </c>
      <c r="D638" s="593">
        <v>2</v>
      </c>
      <c r="E638" s="675"/>
      <c r="F638" s="659">
        <f>D638*E638</f>
        <v>0</v>
      </c>
    </row>
    <row r="639" spans="1:6" ht="14.25">
      <c r="A639" s="156"/>
      <c r="B639" s="263"/>
      <c r="C639" s="260"/>
      <c r="D639" s="593"/>
      <c r="E639" s="664"/>
      <c r="F639" s="664"/>
    </row>
    <row r="640" spans="1:6" ht="14.25">
      <c r="A640" s="589">
        <v>3.8</v>
      </c>
      <c r="B640" s="159" t="s">
        <v>220</v>
      </c>
      <c r="C640" s="158"/>
      <c r="D640" s="141"/>
      <c r="E640" s="658"/>
      <c r="F640" s="658"/>
    </row>
    <row r="641" spans="1:6" ht="49.5" customHeight="1">
      <c r="A641" s="169"/>
      <c r="B641" s="122" t="s">
        <v>1077</v>
      </c>
      <c r="C641" s="143"/>
      <c r="D641" s="141"/>
      <c r="E641" s="658"/>
      <c r="F641" s="658"/>
    </row>
    <row r="642" spans="1:6" ht="14.25">
      <c r="A642" s="272"/>
      <c r="B642" s="278" t="s">
        <v>178</v>
      </c>
      <c r="C642" s="143"/>
      <c r="D642" s="141"/>
      <c r="E642" s="658"/>
      <c r="F642" s="658"/>
    </row>
    <row r="643" spans="1:6" ht="14.25">
      <c r="A643" s="156" t="s">
        <v>29</v>
      </c>
      <c r="B643" s="160" t="s">
        <v>913</v>
      </c>
      <c r="C643" s="158" t="s">
        <v>11</v>
      </c>
      <c r="D643" s="593">
        <v>16</v>
      </c>
      <c r="E643" s="823"/>
      <c r="F643" s="659">
        <f>D643*E643</f>
        <v>0</v>
      </c>
    </row>
    <row r="644" spans="1:6" ht="14.25">
      <c r="A644" s="156" t="s">
        <v>30</v>
      </c>
      <c r="B644" s="160" t="s">
        <v>67</v>
      </c>
      <c r="C644" s="158" t="s">
        <v>11</v>
      </c>
      <c r="D644" s="593" t="s">
        <v>313</v>
      </c>
      <c r="E644" s="852"/>
      <c r="F644" s="659"/>
    </row>
    <row r="645" spans="1:6" ht="14.25">
      <c r="A645" s="156"/>
      <c r="B645" s="160"/>
      <c r="C645" s="158"/>
      <c r="D645" s="255"/>
      <c r="E645" s="658"/>
      <c r="F645" s="659"/>
    </row>
    <row r="646" spans="1:6" ht="14.25">
      <c r="A646" s="652">
        <v>4</v>
      </c>
      <c r="B646" s="722" t="s">
        <v>1006</v>
      </c>
      <c r="C646" s="672"/>
      <c r="D646" s="627"/>
      <c r="E646" s="658"/>
      <c r="F646" s="658"/>
    </row>
    <row r="647" spans="1:6" ht="409.5" customHeight="1">
      <c r="A647" s="609" t="s">
        <v>4</v>
      </c>
      <c r="B647" s="319" t="s">
        <v>1136</v>
      </c>
      <c r="C647" s="673" t="s">
        <v>11</v>
      </c>
      <c r="D647" s="627">
        <v>1</v>
      </c>
      <c r="E647" s="851"/>
      <c r="F647" s="859">
        <f>D647*E647</f>
        <v>0</v>
      </c>
    </row>
    <row r="648" spans="1:6" ht="28.5">
      <c r="A648" s="609"/>
      <c r="B648" s="319" t="s">
        <v>1005</v>
      </c>
      <c r="C648" s="673"/>
      <c r="D648" s="627"/>
      <c r="E648" s="658"/>
      <c r="F648" s="859"/>
    </row>
    <row r="649" spans="1:6" ht="14.25">
      <c r="A649" s="201"/>
      <c r="B649" s="122"/>
      <c r="C649" s="141"/>
      <c r="D649" s="121"/>
      <c r="E649" s="658"/>
      <c r="F649" s="665"/>
    </row>
    <row r="650" spans="1:6" ht="15">
      <c r="A650" s="647">
        <v>5</v>
      </c>
      <c r="B650" s="648" t="s">
        <v>1034</v>
      </c>
      <c r="C650" s="629"/>
      <c r="D650" s="630"/>
      <c r="E650" s="658"/>
      <c r="F650" s="665"/>
    </row>
    <row r="651" spans="1:6" ht="315" customHeight="1">
      <c r="A651" s="628"/>
      <c r="B651" s="788" t="s">
        <v>1078</v>
      </c>
      <c r="C651" s="629" t="s">
        <v>11</v>
      </c>
      <c r="D651" s="630">
        <v>1</v>
      </c>
      <c r="E651" s="851"/>
      <c r="F651" s="859">
        <f>D651*E651</f>
        <v>0</v>
      </c>
    </row>
    <row r="652" spans="1:6" ht="15">
      <c r="A652" s="628"/>
      <c r="B652" s="631"/>
      <c r="C652" s="629"/>
      <c r="D652" s="630"/>
      <c r="E652" s="658"/>
      <c r="F652" s="859"/>
    </row>
    <row r="653" spans="1:6" ht="15">
      <c r="A653" s="647">
        <v>6</v>
      </c>
      <c r="B653" s="648" t="s">
        <v>1051</v>
      </c>
      <c r="C653" s="629"/>
      <c r="D653" s="630"/>
      <c r="E653" s="658"/>
      <c r="F653" s="859"/>
    </row>
    <row r="654" spans="1:6" ht="335.25" customHeight="1">
      <c r="A654" s="647"/>
      <c r="B654" s="649" t="s">
        <v>1079</v>
      </c>
      <c r="C654" s="629" t="s">
        <v>23</v>
      </c>
      <c r="D654" s="630">
        <v>1</v>
      </c>
      <c r="E654" s="851"/>
      <c r="F654" s="859"/>
    </row>
    <row r="655" spans="1:6" ht="14.25">
      <c r="A655" s="156"/>
      <c r="B655" s="122"/>
      <c r="C655" s="141"/>
      <c r="D655" s="143"/>
      <c r="E655" s="658"/>
      <c r="F655" s="658"/>
    </row>
    <row r="656" spans="1:6" ht="14.25">
      <c r="A656" s="271">
        <v>7</v>
      </c>
      <c r="B656" s="254" t="s">
        <v>59</v>
      </c>
      <c r="C656" s="260"/>
      <c r="D656" s="255"/>
      <c r="E656" s="658"/>
      <c r="F656" s="664"/>
    </row>
    <row r="657" spans="1:6" ht="28.5">
      <c r="A657" s="156" t="s">
        <v>29</v>
      </c>
      <c r="B657" s="263" t="s">
        <v>155</v>
      </c>
      <c r="C657" s="260" t="s">
        <v>43</v>
      </c>
      <c r="D657" s="255">
        <f>364+10+4</f>
        <v>378</v>
      </c>
      <c r="E657" s="823"/>
      <c r="F657" s="659">
        <f>D657*E657</f>
        <v>0</v>
      </c>
    </row>
    <row r="658" spans="1:6" ht="14.25">
      <c r="A658" s="156" t="s">
        <v>30</v>
      </c>
      <c r="B658" s="263" t="s">
        <v>156</v>
      </c>
      <c r="C658" s="260" t="s">
        <v>43</v>
      </c>
      <c r="D658" s="255">
        <f>364+4+2+4</f>
        <v>374</v>
      </c>
      <c r="E658" s="823"/>
      <c r="F658" s="659">
        <f>D658*E658</f>
        <v>0</v>
      </c>
    </row>
    <row r="659" spans="1:6" ht="15.75" customHeight="1">
      <c r="A659" s="156" t="s">
        <v>31</v>
      </c>
      <c r="B659" s="263" t="s">
        <v>157</v>
      </c>
      <c r="C659" s="260" t="s">
        <v>43</v>
      </c>
      <c r="D659" s="255">
        <f>182+2</f>
        <v>184</v>
      </c>
      <c r="E659" s="823"/>
      <c r="F659" s="659">
        <f>D659*E659</f>
        <v>0</v>
      </c>
    </row>
    <row r="660" spans="1:6" ht="14.25">
      <c r="A660" s="156" t="s">
        <v>109</v>
      </c>
      <c r="B660" s="263" t="s">
        <v>158</v>
      </c>
      <c r="C660" s="260" t="s">
        <v>43</v>
      </c>
      <c r="D660" s="255">
        <v>10</v>
      </c>
      <c r="E660" s="823"/>
      <c r="F660" s="659">
        <f>D660*E660</f>
        <v>0</v>
      </c>
    </row>
    <row r="661" spans="1:6" ht="14.25">
      <c r="A661" s="156" t="s">
        <v>262</v>
      </c>
      <c r="B661" s="263" t="s">
        <v>159</v>
      </c>
      <c r="C661" s="260" t="s">
        <v>43</v>
      </c>
      <c r="D661" s="255">
        <v>2</v>
      </c>
      <c r="E661" s="823"/>
      <c r="F661" s="659">
        <f>D661*E661</f>
        <v>0</v>
      </c>
    </row>
    <row r="662" spans="1:6" ht="14.25">
      <c r="A662" s="156"/>
      <c r="B662" s="160"/>
      <c r="C662" s="158"/>
      <c r="D662" s="158"/>
      <c r="E662" s="658"/>
      <c r="F662" s="658"/>
    </row>
    <row r="663" spans="1:6" s="197" customFormat="1" ht="28.5">
      <c r="A663" s="162" t="s">
        <v>75</v>
      </c>
      <c r="B663" s="267" t="s">
        <v>41</v>
      </c>
      <c r="C663" s="280"/>
      <c r="D663" s="280"/>
      <c r="E663" s="658"/>
      <c r="F663" s="664"/>
    </row>
    <row r="664" spans="1:6" s="197" customFormat="1" ht="14.25">
      <c r="A664" s="162"/>
      <c r="B664" s="267"/>
      <c r="C664" s="280"/>
      <c r="D664" s="280"/>
      <c r="E664" s="658"/>
      <c r="F664" s="664"/>
    </row>
    <row r="665" spans="1:6" ht="14.25">
      <c r="A665" s="281"/>
      <c r="B665" s="282" t="s">
        <v>117</v>
      </c>
      <c r="C665" s="283"/>
      <c r="D665" s="283"/>
      <c r="E665" s="674"/>
      <c r="F665" s="674">
        <f>SUM(F534:F664)</f>
        <v>0</v>
      </c>
    </row>
    <row r="666" spans="1:6" ht="14.25">
      <c r="A666" s="284"/>
      <c r="B666" s="285"/>
      <c r="C666" s="286"/>
      <c r="D666" s="286"/>
      <c r="E666" s="660"/>
      <c r="F666" s="660"/>
    </row>
    <row r="667" spans="1:6" s="151" customFormat="1" ht="19.5" customHeight="1">
      <c r="A667" s="148" t="s">
        <v>15</v>
      </c>
      <c r="B667" s="149" t="s">
        <v>865</v>
      </c>
      <c r="C667" s="150"/>
      <c r="D667" s="150"/>
      <c r="E667" s="667"/>
      <c r="F667" s="667"/>
    </row>
    <row r="668" spans="1:6" s="491" customFormat="1" ht="32.25" customHeight="1">
      <c r="A668" s="522">
        <v>1</v>
      </c>
      <c r="B668" s="157" t="s">
        <v>1039</v>
      </c>
      <c r="C668" s="489"/>
      <c r="D668" s="489"/>
      <c r="E668" s="445"/>
      <c r="F668" s="445"/>
    </row>
    <row r="669" spans="1:6" s="491" customFormat="1" ht="69" customHeight="1">
      <c r="A669" s="490"/>
      <c r="B669" s="122" t="s">
        <v>942</v>
      </c>
      <c r="C669" s="489"/>
      <c r="D669" s="489"/>
      <c r="E669" s="445"/>
      <c r="F669" s="445"/>
    </row>
    <row r="670" spans="1:6" s="491" customFormat="1" ht="14.25">
      <c r="A670" s="522">
        <v>1.1</v>
      </c>
      <c r="B670" s="159" t="s">
        <v>112</v>
      </c>
      <c r="C670" s="489"/>
      <c r="D670" s="489"/>
      <c r="E670" s="445"/>
      <c r="F670" s="445"/>
    </row>
    <row r="671" spans="1:6" s="491" customFormat="1" ht="14.25">
      <c r="A671" s="490" t="s">
        <v>29</v>
      </c>
      <c r="B671" s="729" t="s">
        <v>1040</v>
      </c>
      <c r="C671" s="489" t="s">
        <v>28</v>
      </c>
      <c r="D671" s="691">
        <v>160</v>
      </c>
      <c r="E671" s="445"/>
      <c r="F671" s="659">
        <f>D671*E671</f>
        <v>0</v>
      </c>
    </row>
    <row r="672" spans="1:6" s="491" customFormat="1" ht="14.25">
      <c r="A672" s="490" t="s">
        <v>30</v>
      </c>
      <c r="B672" s="729" t="s">
        <v>867</v>
      </c>
      <c r="C672" s="489" t="s">
        <v>28</v>
      </c>
      <c r="D672" s="691">
        <v>60</v>
      </c>
      <c r="E672" s="445"/>
      <c r="F672" s="659">
        <f>D672*E672</f>
        <v>0</v>
      </c>
    </row>
    <row r="673" spans="1:6" s="491" customFormat="1" ht="14.25">
      <c r="A673" s="490" t="s">
        <v>31</v>
      </c>
      <c r="B673" s="287" t="s">
        <v>868</v>
      </c>
      <c r="C673" s="489" t="s">
        <v>28</v>
      </c>
      <c r="D673" s="489" t="s">
        <v>313</v>
      </c>
      <c r="E673" s="445"/>
      <c r="F673" s="445"/>
    </row>
    <row r="674" spans="1:6" s="491" customFormat="1" ht="14.25">
      <c r="A674" s="490"/>
      <c r="B674" s="287"/>
      <c r="C674" s="489"/>
      <c r="D674" s="489"/>
      <c r="E674" s="445"/>
      <c r="F674" s="659"/>
    </row>
    <row r="675" spans="1:6" ht="14.25">
      <c r="A675" s="162">
        <v>1.2</v>
      </c>
      <c r="B675" s="288" t="s">
        <v>118</v>
      </c>
      <c r="C675" s="158"/>
      <c r="D675" s="158"/>
      <c r="E675" s="658"/>
      <c r="F675" s="658"/>
    </row>
    <row r="676" spans="1:6" ht="14.25">
      <c r="A676" s="162" t="s">
        <v>10</v>
      </c>
      <c r="B676" s="287" t="s">
        <v>114</v>
      </c>
      <c r="C676" s="158"/>
      <c r="D676" s="158"/>
      <c r="E676" s="658"/>
      <c r="F676" s="658"/>
    </row>
    <row r="677" spans="1:6" ht="14.25">
      <c r="A677" s="162" t="s">
        <v>4</v>
      </c>
      <c r="B677" s="267" t="s">
        <v>52</v>
      </c>
      <c r="C677" s="268"/>
      <c r="D677" s="255"/>
      <c r="E677" s="658"/>
      <c r="F677" s="658"/>
    </row>
    <row r="678" spans="1:6" ht="14.25">
      <c r="A678" s="156" t="s">
        <v>477</v>
      </c>
      <c r="B678" s="264" t="s">
        <v>44</v>
      </c>
      <c r="C678" s="268" t="s">
        <v>43</v>
      </c>
      <c r="D678" s="639">
        <v>12</v>
      </c>
      <c r="E678" s="658"/>
      <c r="F678" s="659">
        <f>D678*E678</f>
        <v>0</v>
      </c>
    </row>
    <row r="679" spans="1:6" ht="14.25">
      <c r="A679" s="156"/>
      <c r="B679" s="267"/>
      <c r="C679" s="255"/>
      <c r="D679" s="255"/>
      <c r="E679" s="658"/>
      <c r="F679" s="658"/>
    </row>
    <row r="680" spans="1:6" ht="14.25">
      <c r="A680" s="589">
        <v>1.3</v>
      </c>
      <c r="B680" s="254" t="s">
        <v>152</v>
      </c>
      <c r="C680" s="260"/>
      <c r="D680" s="255"/>
      <c r="E680" s="664"/>
      <c r="F680" s="664"/>
    </row>
    <row r="681" spans="1:6" ht="14.25">
      <c r="A681" s="156" t="s">
        <v>29</v>
      </c>
      <c r="B681" s="263" t="s">
        <v>36</v>
      </c>
      <c r="C681" s="260" t="s">
        <v>43</v>
      </c>
      <c r="D681" s="639">
        <v>4</v>
      </c>
      <c r="E681" s="658"/>
      <c r="F681" s="659">
        <f>D681*E681</f>
        <v>0</v>
      </c>
    </row>
    <row r="682" spans="1:6" ht="14.25">
      <c r="A682" s="156"/>
      <c r="B682" s="160"/>
      <c r="C682" s="158"/>
      <c r="D682" s="158"/>
      <c r="E682" s="658"/>
      <c r="F682" s="658"/>
    </row>
    <row r="683" spans="1:6" ht="14.25">
      <c r="A683" s="589">
        <v>1.4</v>
      </c>
      <c r="B683" s="254" t="s">
        <v>58</v>
      </c>
      <c r="C683" s="260"/>
      <c r="D683" s="255"/>
      <c r="E683" s="664"/>
      <c r="F683" s="664"/>
    </row>
    <row r="684" spans="1:6" ht="14.25">
      <c r="A684" s="156" t="s">
        <v>29</v>
      </c>
      <c r="B684" s="263" t="s">
        <v>44</v>
      </c>
      <c r="C684" s="260" t="s">
        <v>43</v>
      </c>
      <c r="D684" s="255">
        <v>4</v>
      </c>
      <c r="E684" s="658"/>
      <c r="F684" s="659">
        <f>D684*E684</f>
        <v>0</v>
      </c>
    </row>
    <row r="685" spans="1:6" ht="14.25">
      <c r="A685" s="156" t="s">
        <v>30</v>
      </c>
      <c r="B685" s="263" t="s">
        <v>45</v>
      </c>
      <c r="C685" s="260" t="s">
        <v>43</v>
      </c>
      <c r="D685" s="255" t="str">
        <f>$D$615</f>
        <v>R.O.</v>
      </c>
      <c r="E685" s="658"/>
      <c r="F685" s="659"/>
    </row>
    <row r="686" spans="1:10" ht="14.25">
      <c r="A686" s="156"/>
      <c r="B686" s="263"/>
      <c r="C686" s="260"/>
      <c r="D686" s="255"/>
      <c r="E686" s="658"/>
      <c r="F686" s="664"/>
      <c r="G686" s="399"/>
      <c r="H686" s="399"/>
      <c r="I686" s="399"/>
      <c r="J686" s="399"/>
    </row>
    <row r="687" spans="1:10" ht="14.25">
      <c r="A687" s="589">
        <v>1.5</v>
      </c>
      <c r="B687" s="254" t="s">
        <v>290</v>
      </c>
      <c r="C687" s="260"/>
      <c r="D687" s="255"/>
      <c r="E687" s="664"/>
      <c r="F687" s="664"/>
      <c r="G687" s="399"/>
      <c r="H687" s="399"/>
      <c r="I687" s="399"/>
      <c r="J687" s="399"/>
    </row>
    <row r="688" spans="1:10" ht="14.25">
      <c r="A688" s="156" t="s">
        <v>29</v>
      </c>
      <c r="B688" s="263" t="s">
        <v>55</v>
      </c>
      <c r="C688" s="260" t="s">
        <v>43</v>
      </c>
      <c r="D688" s="255">
        <v>2</v>
      </c>
      <c r="E688" s="658"/>
      <c r="F688" s="659">
        <f>D688*E688</f>
        <v>0</v>
      </c>
      <c r="G688" s="400"/>
      <c r="H688" s="401"/>
      <c r="I688" s="402"/>
      <c r="J688" s="403"/>
    </row>
    <row r="689" spans="1:12" ht="14.25">
      <c r="A689" s="261"/>
      <c r="B689" s="263"/>
      <c r="C689" s="260"/>
      <c r="D689" s="255"/>
      <c r="E689" s="664"/>
      <c r="F689" s="664"/>
      <c r="G689" s="399"/>
      <c r="H689" s="399"/>
      <c r="I689" s="399"/>
      <c r="J689" s="399"/>
      <c r="K689" s="399"/>
      <c r="L689" s="399"/>
    </row>
    <row r="690" spans="1:6" ht="14.25">
      <c r="A690" s="156">
        <v>1.6</v>
      </c>
      <c r="B690" s="263" t="s">
        <v>1045</v>
      </c>
      <c r="C690" s="260" t="s">
        <v>11</v>
      </c>
      <c r="D690" s="255">
        <v>1</v>
      </c>
      <c r="E690" s="823"/>
      <c r="F690" s="659">
        <f>D690*E690</f>
        <v>0</v>
      </c>
    </row>
    <row r="691" spans="1:6" ht="14.25">
      <c r="A691" s="156">
        <v>1.7</v>
      </c>
      <c r="B691" s="263" t="s">
        <v>870</v>
      </c>
      <c r="C691" s="260" t="s">
        <v>11</v>
      </c>
      <c r="D691" s="255">
        <v>1</v>
      </c>
      <c r="E691" s="823"/>
      <c r="F691" s="659">
        <f>D691*E691</f>
        <v>0</v>
      </c>
    </row>
    <row r="692" spans="1:6" ht="14.25">
      <c r="A692" s="156">
        <v>1.8</v>
      </c>
      <c r="B692" s="263" t="s">
        <v>1046</v>
      </c>
      <c r="C692" s="260" t="s">
        <v>11</v>
      </c>
      <c r="D692" s="255">
        <v>4</v>
      </c>
      <c r="E692" s="823"/>
      <c r="F692" s="659">
        <f>D692*E692</f>
        <v>0</v>
      </c>
    </row>
    <row r="693" spans="1:6" s="491" customFormat="1" ht="14.25">
      <c r="A693" s="490"/>
      <c r="B693" s="287"/>
      <c r="C693" s="489"/>
      <c r="D693" s="489"/>
      <c r="E693" s="445"/>
      <c r="F693" s="445"/>
    </row>
    <row r="694" spans="1:6" s="491" customFormat="1" ht="14.25">
      <c r="A694" s="490"/>
      <c r="B694" s="287"/>
      <c r="C694" s="489"/>
      <c r="D694" s="489"/>
      <c r="E694" s="445"/>
      <c r="F694" s="445"/>
    </row>
    <row r="695" spans="1:6" s="491" customFormat="1" ht="30" customHeight="1">
      <c r="A695" s="522">
        <v>2</v>
      </c>
      <c r="B695" s="157" t="s">
        <v>866</v>
      </c>
      <c r="C695" s="489"/>
      <c r="D695" s="489"/>
      <c r="E695" s="445"/>
      <c r="F695" s="445"/>
    </row>
    <row r="696" spans="1:6" s="491" customFormat="1" ht="72">
      <c r="A696" s="490"/>
      <c r="B696" s="122" t="s">
        <v>943</v>
      </c>
      <c r="C696" s="489"/>
      <c r="D696" s="489"/>
      <c r="E696" s="445"/>
      <c r="F696" s="445"/>
    </row>
    <row r="697" spans="1:6" s="491" customFormat="1" ht="28.5">
      <c r="A697" s="490"/>
      <c r="B697" s="122" t="s">
        <v>944</v>
      </c>
      <c r="C697" s="489"/>
      <c r="D697" s="489"/>
      <c r="E697" s="445"/>
      <c r="F697" s="445"/>
    </row>
    <row r="698" spans="1:6" s="491" customFormat="1" ht="14.25">
      <c r="A698" s="490" t="s">
        <v>29</v>
      </c>
      <c r="B698" s="287" t="s">
        <v>1040</v>
      </c>
      <c r="C698" s="489" t="s">
        <v>28</v>
      </c>
      <c r="D698" s="489">
        <v>70</v>
      </c>
      <c r="E698" s="445"/>
      <c r="F698" s="659">
        <f>D698*E698</f>
        <v>0</v>
      </c>
    </row>
    <row r="699" spans="1:6" s="491" customFormat="1" ht="14.25">
      <c r="A699" s="490" t="s">
        <v>30</v>
      </c>
      <c r="B699" s="287" t="s">
        <v>1041</v>
      </c>
      <c r="C699" s="489" t="s">
        <v>28</v>
      </c>
      <c r="D699" s="489">
        <v>120</v>
      </c>
      <c r="E699" s="445"/>
      <c r="F699" s="659">
        <f>D699*E699</f>
        <v>0</v>
      </c>
    </row>
    <row r="700" spans="1:6" s="491" customFormat="1" ht="14.25">
      <c r="A700" s="490" t="s">
        <v>31</v>
      </c>
      <c r="B700" s="287" t="s">
        <v>867</v>
      </c>
      <c r="C700" s="489" t="s">
        <v>28</v>
      </c>
      <c r="D700" s="489">
        <v>250</v>
      </c>
      <c r="E700" s="445"/>
      <c r="F700" s="659">
        <f>D700*E700</f>
        <v>0</v>
      </c>
    </row>
    <row r="701" spans="1:6" s="491" customFormat="1" ht="14.25">
      <c r="A701" s="490" t="s">
        <v>32</v>
      </c>
      <c r="B701" s="287" t="s">
        <v>869</v>
      </c>
      <c r="C701" s="489" t="s">
        <v>28</v>
      </c>
      <c r="D701" s="489" t="s">
        <v>313</v>
      </c>
      <c r="E701" s="445"/>
      <c r="F701" s="659"/>
    </row>
    <row r="702" spans="1:6" s="491" customFormat="1" ht="14.25">
      <c r="A702" s="490"/>
      <c r="B702" s="287"/>
      <c r="C702" s="489"/>
      <c r="D702" s="489"/>
      <c r="E702" s="445"/>
      <c r="F702" s="445"/>
    </row>
    <row r="703" spans="1:6" ht="14.25">
      <c r="A703" s="162">
        <v>3</v>
      </c>
      <c r="B703" s="288" t="s">
        <v>118</v>
      </c>
      <c r="C703" s="158"/>
      <c r="D703" s="158"/>
      <c r="E703" s="658"/>
      <c r="F703" s="658"/>
    </row>
    <row r="704" spans="1:6" ht="14.25">
      <c r="A704" s="162" t="s">
        <v>10</v>
      </c>
      <c r="B704" s="287" t="s">
        <v>114</v>
      </c>
      <c r="C704" s="158"/>
      <c r="D704" s="158"/>
      <c r="E704" s="658"/>
      <c r="F704" s="658"/>
    </row>
    <row r="705" spans="1:6" ht="14.25">
      <c r="A705" s="162">
        <v>3.1</v>
      </c>
      <c r="B705" s="267" t="s">
        <v>52</v>
      </c>
      <c r="C705" s="268"/>
      <c r="D705" s="255"/>
      <c r="E705" s="658"/>
      <c r="F705" s="658"/>
    </row>
    <row r="706" spans="1:6" ht="14.25">
      <c r="A706" s="156" t="s">
        <v>477</v>
      </c>
      <c r="B706" s="264" t="s">
        <v>44</v>
      </c>
      <c r="C706" s="268" t="s">
        <v>43</v>
      </c>
      <c r="D706" s="255">
        <v>2</v>
      </c>
      <c r="E706" s="658"/>
      <c r="F706" s="659">
        <f>D706*E706</f>
        <v>0</v>
      </c>
    </row>
    <row r="707" spans="1:6" ht="14.25">
      <c r="A707" s="156"/>
      <c r="B707" s="264"/>
      <c r="C707" s="268"/>
      <c r="D707" s="255"/>
      <c r="E707" s="658"/>
      <c r="F707" s="659"/>
    </row>
    <row r="708" spans="1:10" ht="14.25">
      <c r="A708" s="589">
        <v>3.2</v>
      </c>
      <c r="B708" s="254" t="s">
        <v>290</v>
      </c>
      <c r="C708" s="260"/>
      <c r="D708" s="255"/>
      <c r="E708" s="664"/>
      <c r="F708" s="664"/>
      <c r="G708" s="399"/>
      <c r="H708" s="399"/>
      <c r="I708" s="399"/>
      <c r="J708" s="399"/>
    </row>
    <row r="709" spans="1:10" ht="14.25">
      <c r="A709" s="156" t="s">
        <v>29</v>
      </c>
      <c r="B709" s="263" t="s">
        <v>53</v>
      </c>
      <c r="C709" s="260" t="s">
        <v>43</v>
      </c>
      <c r="D709" s="255">
        <v>1</v>
      </c>
      <c r="E709" s="658"/>
      <c r="F709" s="659">
        <f>D709*E709</f>
        <v>0</v>
      </c>
      <c r="G709" s="400"/>
      <c r="H709" s="401"/>
      <c r="I709" s="402"/>
      <c r="J709" s="403"/>
    </row>
    <row r="710" spans="1:6" s="491" customFormat="1" ht="14.25">
      <c r="A710" s="490"/>
      <c r="B710" s="730"/>
      <c r="C710" s="489"/>
      <c r="D710" s="489"/>
      <c r="E710" s="445"/>
      <c r="F710" s="445"/>
    </row>
    <row r="711" spans="1:6" ht="75.75" customHeight="1">
      <c r="A711" s="162">
        <v>4</v>
      </c>
      <c r="B711" s="157" t="s">
        <v>1080</v>
      </c>
      <c r="C711" s="158"/>
      <c r="D711" s="158"/>
      <c r="E711" s="658"/>
      <c r="F711" s="658"/>
    </row>
    <row r="712" spans="1:6" ht="215.25" customHeight="1">
      <c r="A712" s="156"/>
      <c r="B712" s="160" t="s">
        <v>909</v>
      </c>
      <c r="C712" s="158"/>
      <c r="D712" s="158"/>
      <c r="E712" s="658"/>
      <c r="F712" s="658"/>
    </row>
    <row r="713" spans="1:6" ht="17.25" customHeight="1">
      <c r="A713" s="156"/>
      <c r="B713" s="160"/>
      <c r="C713" s="158"/>
      <c r="D713" s="158"/>
      <c r="E713" s="658"/>
      <c r="F713" s="658"/>
    </row>
    <row r="714" spans="1:6" s="197" customFormat="1" ht="16.5" customHeight="1">
      <c r="A714" s="162">
        <v>4.1</v>
      </c>
      <c r="B714" s="159" t="s">
        <v>112</v>
      </c>
      <c r="C714" s="166"/>
      <c r="D714" s="166"/>
      <c r="E714" s="664"/>
      <c r="F714" s="664"/>
    </row>
    <row r="715" spans="1:6" ht="14.25">
      <c r="A715" s="156" t="s">
        <v>477</v>
      </c>
      <c r="B715" s="287" t="s">
        <v>94</v>
      </c>
      <c r="C715" s="158" t="s">
        <v>28</v>
      </c>
      <c r="D715" s="352">
        <f>$D$553</f>
        <v>160</v>
      </c>
      <c r="E715" s="823"/>
      <c r="F715" s="659">
        <f aca="true" t="shared" si="8" ref="F715:F726">D715*E715</f>
        <v>0</v>
      </c>
    </row>
    <row r="716" spans="1:6" ht="14.25">
      <c r="A716" s="156" t="s">
        <v>471</v>
      </c>
      <c r="B716" s="287" t="s">
        <v>95</v>
      </c>
      <c r="C716" s="158" t="s">
        <v>28</v>
      </c>
      <c r="D716" s="352">
        <f>$D$552</f>
        <v>35</v>
      </c>
      <c r="E716" s="823"/>
      <c r="F716" s="659">
        <f t="shared" si="8"/>
        <v>0</v>
      </c>
    </row>
    <row r="717" spans="1:6" ht="14.25">
      <c r="A717" s="156" t="s">
        <v>472</v>
      </c>
      <c r="B717" s="287" t="s">
        <v>96</v>
      </c>
      <c r="C717" s="158" t="s">
        <v>28</v>
      </c>
      <c r="D717" s="352">
        <f>$D$551</f>
        <v>71</v>
      </c>
      <c r="E717" s="823"/>
      <c r="F717" s="659">
        <f t="shared" si="8"/>
        <v>0</v>
      </c>
    </row>
    <row r="718" spans="1:6" ht="14.25">
      <c r="A718" s="156" t="s">
        <v>109</v>
      </c>
      <c r="B718" s="287" t="s">
        <v>97</v>
      </c>
      <c r="C718" s="158" t="s">
        <v>28</v>
      </c>
      <c r="D718" s="352">
        <f>$D$550</f>
        <v>25</v>
      </c>
      <c r="E718" s="823"/>
      <c r="F718" s="659">
        <f t="shared" si="8"/>
        <v>0</v>
      </c>
    </row>
    <row r="719" spans="1:6" ht="14.25">
      <c r="A719" s="156" t="s">
        <v>262</v>
      </c>
      <c r="B719" s="287" t="s">
        <v>98</v>
      </c>
      <c r="C719" s="158" t="s">
        <v>28</v>
      </c>
      <c r="D719" s="352">
        <f>$D$549</f>
        <v>125</v>
      </c>
      <c r="E719" s="823"/>
      <c r="F719" s="659">
        <f t="shared" si="8"/>
        <v>0</v>
      </c>
    </row>
    <row r="720" spans="1:6" ht="14.25">
      <c r="A720" s="156" t="s">
        <v>473</v>
      </c>
      <c r="B720" s="287" t="s">
        <v>99</v>
      </c>
      <c r="C720" s="158" t="s">
        <v>28</v>
      </c>
      <c r="D720" s="352">
        <f>$D$548</f>
        <v>245</v>
      </c>
      <c r="E720" s="823"/>
      <c r="F720" s="659">
        <f t="shared" si="8"/>
        <v>0</v>
      </c>
    </row>
    <row r="721" spans="1:6" ht="14.25">
      <c r="A721" s="156" t="s">
        <v>481</v>
      </c>
      <c r="B721" s="287" t="s">
        <v>100</v>
      </c>
      <c r="C721" s="158" t="s">
        <v>28</v>
      </c>
      <c r="D721" s="352">
        <f>$D$547</f>
        <v>940</v>
      </c>
      <c r="E721" s="823"/>
      <c r="F721" s="659">
        <f t="shared" si="8"/>
        <v>0</v>
      </c>
    </row>
    <row r="722" spans="1:6" ht="14.25">
      <c r="A722" s="156" t="s">
        <v>482</v>
      </c>
      <c r="B722" s="287" t="s">
        <v>101</v>
      </c>
      <c r="C722" s="158" t="s">
        <v>28</v>
      </c>
      <c r="D722" s="352">
        <f>$D$546</f>
        <v>970</v>
      </c>
      <c r="E722" s="823"/>
      <c r="F722" s="659">
        <f t="shared" si="8"/>
        <v>0</v>
      </c>
    </row>
    <row r="723" spans="1:6" ht="14.25">
      <c r="A723" s="156" t="s">
        <v>359</v>
      </c>
      <c r="B723" s="287" t="s">
        <v>102</v>
      </c>
      <c r="C723" s="158" t="s">
        <v>28</v>
      </c>
      <c r="D723" s="352">
        <f>$D$545</f>
        <v>890</v>
      </c>
      <c r="E723" s="823"/>
      <c r="F723" s="659">
        <f t="shared" si="8"/>
        <v>0</v>
      </c>
    </row>
    <row r="724" spans="1:6" ht="14.25">
      <c r="A724" s="156" t="s">
        <v>360</v>
      </c>
      <c r="B724" s="287" t="s">
        <v>103</v>
      </c>
      <c r="C724" s="158" t="s">
        <v>28</v>
      </c>
      <c r="D724" s="352">
        <f>$D$544</f>
        <v>600</v>
      </c>
      <c r="E724" s="823"/>
      <c r="F724" s="659">
        <f t="shared" si="8"/>
        <v>0</v>
      </c>
    </row>
    <row r="725" spans="1:6" ht="14.25">
      <c r="A725" s="156" t="s">
        <v>361</v>
      </c>
      <c r="B725" s="287" t="s">
        <v>104</v>
      </c>
      <c r="C725" s="158" t="s">
        <v>28</v>
      </c>
      <c r="D725" s="352">
        <f>$D$543</f>
        <v>770</v>
      </c>
      <c r="E725" s="823"/>
      <c r="F725" s="659">
        <f t="shared" si="8"/>
        <v>0</v>
      </c>
    </row>
    <row r="726" spans="1:6" ht="14.25">
      <c r="A726" s="156" t="s">
        <v>483</v>
      </c>
      <c r="B726" s="287" t="s">
        <v>105</v>
      </c>
      <c r="C726" s="158" t="s">
        <v>28</v>
      </c>
      <c r="D726" s="352">
        <f>$D$542</f>
        <v>310</v>
      </c>
      <c r="E726" s="823"/>
      <c r="F726" s="659">
        <f t="shared" si="8"/>
        <v>0</v>
      </c>
    </row>
    <row r="727" spans="1:6" ht="14.25">
      <c r="A727" s="156"/>
      <c r="B727" s="287"/>
      <c r="C727" s="158"/>
      <c r="D727" s="158"/>
      <c r="E727" s="825"/>
      <c r="F727" s="658"/>
    </row>
    <row r="728" spans="1:6" ht="14.25">
      <c r="A728" s="162">
        <v>5</v>
      </c>
      <c r="B728" s="288" t="s">
        <v>113</v>
      </c>
      <c r="C728" s="158"/>
      <c r="D728" s="255"/>
      <c r="E728" s="658"/>
      <c r="F728" s="658"/>
    </row>
    <row r="729" spans="1:6" ht="14.25">
      <c r="A729" s="156" t="s">
        <v>477</v>
      </c>
      <c r="B729" s="287" t="s">
        <v>116</v>
      </c>
      <c r="C729" s="158" t="s">
        <v>28</v>
      </c>
      <c r="D729" s="814" t="s">
        <v>313</v>
      </c>
      <c r="E729" s="823"/>
      <c r="F729" s="659"/>
    </row>
    <row r="730" spans="1:6" ht="14.25">
      <c r="A730" s="156" t="s">
        <v>471</v>
      </c>
      <c r="B730" s="287" t="s">
        <v>93</v>
      </c>
      <c r="C730" s="158" t="s">
        <v>28</v>
      </c>
      <c r="D730" s="814" t="s">
        <v>313</v>
      </c>
      <c r="E730" s="823"/>
      <c r="F730" s="659"/>
    </row>
    <row r="731" spans="1:6" ht="14.25">
      <c r="A731" s="156" t="s">
        <v>472</v>
      </c>
      <c r="B731" s="287" t="s">
        <v>115</v>
      </c>
      <c r="C731" s="158" t="s">
        <v>28</v>
      </c>
      <c r="D731" s="814" t="s">
        <v>313</v>
      </c>
      <c r="E731" s="823"/>
      <c r="F731" s="659"/>
    </row>
    <row r="732" spans="1:6" ht="14.25">
      <c r="A732" s="156"/>
      <c r="B732" s="287"/>
      <c r="C732" s="158"/>
      <c r="D732" s="158"/>
      <c r="E732" s="658"/>
      <c r="F732" s="658"/>
    </row>
    <row r="733" spans="1:6" ht="14.25">
      <c r="A733" s="162">
        <v>6</v>
      </c>
      <c r="B733" s="288" t="s">
        <v>118</v>
      </c>
      <c r="C733" s="158"/>
      <c r="D733" s="158"/>
      <c r="E733" s="658"/>
      <c r="F733" s="658"/>
    </row>
    <row r="734" spans="1:6" ht="14.25">
      <c r="A734" s="162" t="s">
        <v>10</v>
      </c>
      <c r="B734" s="287" t="s">
        <v>114</v>
      </c>
      <c r="C734" s="158"/>
      <c r="D734" s="158"/>
      <c r="E734" s="658"/>
      <c r="F734" s="658"/>
    </row>
    <row r="735" spans="1:6" ht="14.25">
      <c r="A735" s="162">
        <v>6.1</v>
      </c>
      <c r="B735" s="267" t="s">
        <v>52</v>
      </c>
      <c r="C735" s="268"/>
      <c r="D735" s="255"/>
      <c r="E735" s="658"/>
      <c r="F735" s="658"/>
    </row>
    <row r="736" spans="1:6" ht="14.25">
      <c r="A736" s="156" t="s">
        <v>477</v>
      </c>
      <c r="B736" s="264" t="s">
        <v>44</v>
      </c>
      <c r="C736" s="268" t="s">
        <v>43</v>
      </c>
      <c r="D736" s="639">
        <v>7</v>
      </c>
      <c r="E736" s="823"/>
      <c r="F736" s="659">
        <f>D736*E736</f>
        <v>0</v>
      </c>
    </row>
    <row r="737" spans="1:6" ht="14.25">
      <c r="A737" s="156" t="s">
        <v>471</v>
      </c>
      <c r="B737" s="264" t="s">
        <v>46</v>
      </c>
      <c r="C737" s="268" t="s">
        <v>43</v>
      </c>
      <c r="D737" s="255" t="str">
        <f>$D$578</f>
        <v>R.O.</v>
      </c>
      <c r="E737" s="823"/>
      <c r="F737" s="659"/>
    </row>
    <row r="738" spans="1:6" ht="14.25">
      <c r="A738" s="156" t="s">
        <v>472</v>
      </c>
      <c r="B738" s="264" t="s">
        <v>47</v>
      </c>
      <c r="C738" s="268" t="s">
        <v>43</v>
      </c>
      <c r="D738" s="255" t="str">
        <f>$D$579</f>
        <v>R.O.</v>
      </c>
      <c r="E738" s="823"/>
      <c r="F738" s="659"/>
    </row>
    <row r="739" spans="1:6" ht="14.25">
      <c r="A739" s="156" t="s">
        <v>109</v>
      </c>
      <c r="B739" s="264" t="s">
        <v>48</v>
      </c>
      <c r="C739" s="268" t="s">
        <v>43</v>
      </c>
      <c r="D739" s="639">
        <f>$D$580</f>
        <v>16</v>
      </c>
      <c r="E739" s="823"/>
      <c r="F739" s="659"/>
    </row>
    <row r="740" spans="1:6" ht="14.25">
      <c r="A740" s="156" t="s">
        <v>262</v>
      </c>
      <c r="B740" s="264" t="s">
        <v>49</v>
      </c>
      <c r="C740" s="268" t="s">
        <v>43</v>
      </c>
      <c r="D740" s="639">
        <f>$D$581</f>
        <v>2</v>
      </c>
      <c r="E740" s="823"/>
      <c r="F740" s="659">
        <f>D740*E740</f>
        <v>0</v>
      </c>
    </row>
    <row r="741" spans="1:6" ht="14.25">
      <c r="A741" s="156" t="s">
        <v>473</v>
      </c>
      <c r="B741" s="264" t="s">
        <v>50</v>
      </c>
      <c r="C741" s="268" t="s">
        <v>43</v>
      </c>
      <c r="D741" s="639">
        <f>$D$582</f>
        <v>2</v>
      </c>
      <c r="E741" s="823"/>
      <c r="F741" s="659"/>
    </row>
    <row r="742" spans="1:6" ht="14.25">
      <c r="A742" s="156" t="s">
        <v>481</v>
      </c>
      <c r="B742" s="264" t="s">
        <v>51</v>
      </c>
      <c r="C742" s="268" t="s">
        <v>43</v>
      </c>
      <c r="D742" s="255">
        <f>$D$583</f>
        <v>14</v>
      </c>
      <c r="E742" s="823"/>
      <c r="F742" s="659">
        <f>D742*E742</f>
        <v>0</v>
      </c>
    </row>
    <row r="743" spans="1:6" ht="14.25">
      <c r="A743" s="156" t="s">
        <v>482</v>
      </c>
      <c r="B743" s="264" t="s">
        <v>89</v>
      </c>
      <c r="C743" s="268" t="s">
        <v>43</v>
      </c>
      <c r="D743" s="255">
        <f>$D$584</f>
        <v>72</v>
      </c>
      <c r="E743" s="823"/>
      <c r="F743" s="659">
        <f>D743*E743</f>
        <v>0</v>
      </c>
    </row>
    <row r="744" spans="1:6" ht="14.25">
      <c r="A744" s="156" t="s">
        <v>359</v>
      </c>
      <c r="B744" s="264" t="s">
        <v>90</v>
      </c>
      <c r="C744" s="268" t="s">
        <v>43</v>
      </c>
      <c r="D744" s="255">
        <f>$D$585</f>
        <v>35</v>
      </c>
      <c r="E744" s="823"/>
      <c r="F744" s="659">
        <f>D744*E744</f>
        <v>0</v>
      </c>
    </row>
    <row r="745" spans="1:6" ht="14.25">
      <c r="A745" s="156" t="s">
        <v>360</v>
      </c>
      <c r="B745" s="264" t="s">
        <v>60</v>
      </c>
      <c r="C745" s="268" t="s">
        <v>43</v>
      </c>
      <c r="D745" s="255">
        <f>$D$586</f>
        <v>425</v>
      </c>
      <c r="E745" s="823"/>
      <c r="F745" s="659">
        <f>D745*E745</f>
        <v>0</v>
      </c>
    </row>
    <row r="746" spans="1:6" ht="14.25">
      <c r="A746" s="156" t="s">
        <v>361</v>
      </c>
      <c r="B746" s="264" t="s">
        <v>61</v>
      </c>
      <c r="C746" s="268" t="s">
        <v>43</v>
      </c>
      <c r="D746" s="255">
        <f>$D$587</f>
        <v>46</v>
      </c>
      <c r="E746" s="823"/>
      <c r="F746" s="659">
        <f>D746*E746</f>
        <v>0</v>
      </c>
    </row>
    <row r="747" spans="1:6" ht="14.25">
      <c r="A747" s="156"/>
      <c r="B747" s="267"/>
      <c r="C747" s="255"/>
      <c r="D747" s="255"/>
      <c r="E747" s="658"/>
      <c r="F747" s="658"/>
    </row>
    <row r="748" spans="1:6" ht="14.25">
      <c r="A748" s="589">
        <v>6.2</v>
      </c>
      <c r="B748" s="254" t="s">
        <v>152</v>
      </c>
      <c r="C748" s="260"/>
      <c r="D748" s="255"/>
      <c r="E748" s="664"/>
      <c r="F748" s="664"/>
    </row>
    <row r="749" spans="1:6" ht="14.25">
      <c r="A749" s="156" t="s">
        <v>29</v>
      </c>
      <c r="B749" s="263" t="s">
        <v>57</v>
      </c>
      <c r="C749" s="260" t="s">
        <v>43</v>
      </c>
      <c r="D749" s="255" t="s">
        <v>313</v>
      </c>
      <c r="E749" s="658"/>
      <c r="F749" s="659"/>
    </row>
    <row r="750" spans="1:6" ht="14.25">
      <c r="A750" s="156" t="s">
        <v>30</v>
      </c>
      <c r="B750" s="263" t="s">
        <v>44</v>
      </c>
      <c r="C750" s="260" t="s">
        <v>43</v>
      </c>
      <c r="D750" s="255">
        <v>2</v>
      </c>
      <c r="E750" s="658"/>
      <c r="F750" s="659">
        <f>D750*E750</f>
        <v>0</v>
      </c>
    </row>
    <row r="751" spans="1:6" ht="14.25">
      <c r="A751" s="156" t="s">
        <v>31</v>
      </c>
      <c r="B751" s="263" t="s">
        <v>45</v>
      </c>
      <c r="C751" s="260" t="s">
        <v>43</v>
      </c>
      <c r="D751" s="255" t="s">
        <v>313</v>
      </c>
      <c r="E751" s="658"/>
      <c r="F751" s="659"/>
    </row>
    <row r="752" spans="1:6" ht="14.25">
      <c r="A752" s="156"/>
      <c r="B752" s="160"/>
      <c r="C752" s="158"/>
      <c r="D752" s="158"/>
      <c r="E752" s="658"/>
      <c r="F752" s="658"/>
    </row>
    <row r="753" spans="1:6" ht="14.25">
      <c r="A753" s="589">
        <v>6.3</v>
      </c>
      <c r="B753" s="254" t="s">
        <v>58</v>
      </c>
      <c r="C753" s="260"/>
      <c r="D753" s="255"/>
      <c r="E753" s="664"/>
      <c r="F753" s="664"/>
    </row>
    <row r="754" spans="1:6" ht="14.25">
      <c r="A754" s="156" t="s">
        <v>477</v>
      </c>
      <c r="B754" s="263" t="s">
        <v>44</v>
      </c>
      <c r="C754" s="260" t="s">
        <v>43</v>
      </c>
      <c r="D754" s="639">
        <v>2</v>
      </c>
      <c r="E754" s="823"/>
      <c r="F754" s="659">
        <f>D754*E754</f>
        <v>0</v>
      </c>
    </row>
    <row r="755" spans="1:6" ht="14.25">
      <c r="A755" s="156" t="s">
        <v>471</v>
      </c>
      <c r="B755" s="263" t="s">
        <v>45</v>
      </c>
      <c r="C755" s="260" t="s">
        <v>43</v>
      </c>
      <c r="D755" s="255" t="str">
        <f>D615</f>
        <v>R.O.</v>
      </c>
      <c r="E755" s="823"/>
      <c r="F755" s="659"/>
    </row>
    <row r="756" spans="1:6" ht="14.25">
      <c r="A756" s="156" t="s">
        <v>472</v>
      </c>
      <c r="B756" s="263" t="s">
        <v>33</v>
      </c>
      <c r="C756" s="260" t="s">
        <v>43</v>
      </c>
      <c r="D756" s="255" t="str">
        <f>$D$619</f>
        <v>R.O.</v>
      </c>
      <c r="E756" s="823"/>
      <c r="F756" s="659"/>
    </row>
    <row r="757" spans="1:6" ht="14.25">
      <c r="A757" s="156" t="s">
        <v>109</v>
      </c>
      <c r="B757" s="263" t="s">
        <v>63</v>
      </c>
      <c r="C757" s="260" t="s">
        <v>43</v>
      </c>
      <c r="D757" s="255">
        <f>$D$620</f>
        <v>4</v>
      </c>
      <c r="E757" s="823"/>
      <c r="F757" s="659">
        <f>D757*E757</f>
        <v>0</v>
      </c>
    </row>
    <row r="758" spans="1:6" ht="14.25">
      <c r="A758" s="156" t="s">
        <v>262</v>
      </c>
      <c r="B758" s="263" t="s">
        <v>64</v>
      </c>
      <c r="C758" s="260" t="s">
        <v>43</v>
      </c>
      <c r="D758" s="255">
        <f>$D$621</f>
        <v>23</v>
      </c>
      <c r="E758" s="823"/>
      <c r="F758" s="659">
        <f>D758*E758</f>
        <v>0</v>
      </c>
    </row>
    <row r="759" spans="1:6" ht="14.25">
      <c r="A759" s="156" t="s">
        <v>473</v>
      </c>
      <c r="B759" s="263" t="s">
        <v>65</v>
      </c>
      <c r="C759" s="260" t="s">
        <v>43</v>
      </c>
      <c r="D759" s="255">
        <f>$D$622</f>
        <v>11</v>
      </c>
      <c r="E759" s="823"/>
      <c r="F759" s="659">
        <f>D759*E759</f>
        <v>0</v>
      </c>
    </row>
    <row r="760" spans="1:6" ht="14.25">
      <c r="A760" s="156" t="s">
        <v>481</v>
      </c>
      <c r="B760" s="263" t="s">
        <v>66</v>
      </c>
      <c r="C760" s="260" t="s">
        <v>43</v>
      </c>
      <c r="D760" s="255">
        <f>$D$623</f>
        <v>145</v>
      </c>
      <c r="E760" s="823"/>
      <c r="F760" s="659">
        <f>D760*E760</f>
        <v>0</v>
      </c>
    </row>
    <row r="761" spans="1:6" ht="14.25">
      <c r="A761" s="156" t="s">
        <v>482</v>
      </c>
      <c r="B761" s="263" t="s">
        <v>38</v>
      </c>
      <c r="C761" s="260" t="s">
        <v>43</v>
      </c>
      <c r="D761" s="255">
        <f>$D$624</f>
        <v>2</v>
      </c>
      <c r="E761" s="823"/>
      <c r="F761" s="659">
        <f>D761*E761</f>
        <v>0</v>
      </c>
    </row>
    <row r="762" spans="1:10" ht="14.25">
      <c r="A762" s="156"/>
      <c r="B762" s="263"/>
      <c r="C762" s="260"/>
      <c r="D762" s="255"/>
      <c r="E762" s="823"/>
      <c r="F762" s="664"/>
      <c r="G762" s="399"/>
      <c r="H762" s="399"/>
      <c r="I762" s="399"/>
      <c r="J762" s="399"/>
    </row>
    <row r="763" spans="1:10" ht="14.25">
      <c r="A763" s="589">
        <v>6.4</v>
      </c>
      <c r="B763" s="254" t="s">
        <v>290</v>
      </c>
      <c r="C763" s="260"/>
      <c r="D763" s="255"/>
      <c r="E763" s="823"/>
      <c r="F763" s="664"/>
      <c r="G763" s="399"/>
      <c r="H763" s="399"/>
      <c r="I763" s="399"/>
      <c r="J763" s="399"/>
    </row>
    <row r="764" spans="1:10" ht="14.25">
      <c r="A764" s="156" t="s">
        <v>29</v>
      </c>
      <c r="B764" s="263" t="s">
        <v>56</v>
      </c>
      <c r="C764" s="260" t="s">
        <v>43</v>
      </c>
      <c r="D764" s="255" t="str">
        <f>$D$601</f>
        <v>R.O.</v>
      </c>
      <c r="E764" s="823"/>
      <c r="F764" s="659"/>
      <c r="G764" s="401"/>
      <c r="H764" s="401"/>
      <c r="I764" s="402"/>
      <c r="J764" s="403"/>
    </row>
    <row r="765" spans="1:10" ht="14.25">
      <c r="A765" s="156" t="s">
        <v>30</v>
      </c>
      <c r="B765" s="263" t="s">
        <v>53</v>
      </c>
      <c r="C765" s="260" t="s">
        <v>43</v>
      </c>
      <c r="D765" s="255">
        <v>1</v>
      </c>
      <c r="E765" s="823"/>
      <c r="F765" s="659">
        <f>D765*E765</f>
        <v>0</v>
      </c>
      <c r="G765" s="401"/>
      <c r="H765" s="401"/>
      <c r="I765" s="402"/>
      <c r="J765" s="404"/>
    </row>
    <row r="766" spans="1:10" ht="14.25">
      <c r="A766" s="156" t="s">
        <v>31</v>
      </c>
      <c r="B766" s="263" t="s">
        <v>54</v>
      </c>
      <c r="C766" s="260" t="s">
        <v>43</v>
      </c>
      <c r="D766" s="255" t="str">
        <f>$D$601</f>
        <v>R.O.</v>
      </c>
      <c r="E766" s="823"/>
      <c r="F766" s="659"/>
      <c r="G766" s="401"/>
      <c r="H766" s="401"/>
      <c r="I766" s="402"/>
      <c r="J766" s="403"/>
    </row>
    <row r="767" spans="1:10" ht="14.25">
      <c r="A767" s="156" t="s">
        <v>32</v>
      </c>
      <c r="B767" s="263" t="s">
        <v>55</v>
      </c>
      <c r="C767" s="260" t="s">
        <v>43</v>
      </c>
      <c r="D767" s="255">
        <v>3</v>
      </c>
      <c r="E767" s="823"/>
      <c r="F767" s="659">
        <f>D767*E767</f>
        <v>0</v>
      </c>
      <c r="G767" s="401"/>
      <c r="H767" s="401"/>
      <c r="I767" s="402"/>
      <c r="J767" s="403"/>
    </row>
    <row r="768" spans="1:10" ht="14.25">
      <c r="A768" s="156" t="s">
        <v>37</v>
      </c>
      <c r="B768" s="263" t="s">
        <v>48</v>
      </c>
      <c r="C768" s="260" t="s">
        <v>43</v>
      </c>
      <c r="D768" s="255">
        <v>8</v>
      </c>
      <c r="E768" s="823"/>
      <c r="F768" s="659"/>
      <c r="G768" s="401"/>
      <c r="H768" s="401"/>
      <c r="I768" s="402"/>
      <c r="J768" s="403"/>
    </row>
    <row r="769" spans="1:10" ht="14.25">
      <c r="A769" s="156" t="s">
        <v>40</v>
      </c>
      <c r="B769" s="263" t="s">
        <v>49</v>
      </c>
      <c r="C769" s="260" t="s">
        <v>43</v>
      </c>
      <c r="D769" s="255">
        <v>2</v>
      </c>
      <c r="E769" s="823"/>
      <c r="F769" s="659"/>
      <c r="G769" s="401"/>
      <c r="H769" s="401"/>
      <c r="I769" s="402"/>
      <c r="J769" s="403"/>
    </row>
    <row r="770" spans="1:10" ht="14.25">
      <c r="A770" s="156" t="s">
        <v>79</v>
      </c>
      <c r="B770" s="263" t="s">
        <v>50</v>
      </c>
      <c r="C770" s="260" t="s">
        <v>43</v>
      </c>
      <c r="D770" s="255">
        <v>2</v>
      </c>
      <c r="E770" s="823"/>
      <c r="F770" s="659"/>
      <c r="G770" s="401"/>
      <c r="H770" s="401"/>
      <c r="I770" s="402"/>
      <c r="J770" s="403"/>
    </row>
    <row r="771" spans="1:10" ht="14.25">
      <c r="A771" s="156" t="s">
        <v>40</v>
      </c>
      <c r="B771" s="263" t="s">
        <v>63</v>
      </c>
      <c r="C771" s="260" t="s">
        <v>43</v>
      </c>
      <c r="D771" s="255" t="str">
        <f>$D$601</f>
        <v>R.O.</v>
      </c>
      <c r="E771" s="823"/>
      <c r="F771" s="659"/>
      <c r="G771" s="401"/>
      <c r="H771" s="401"/>
      <c r="I771" s="402"/>
      <c r="J771" s="403"/>
    </row>
    <row r="772" spans="1:12" ht="14.25">
      <c r="A772" s="261"/>
      <c r="B772" s="263"/>
      <c r="C772" s="260"/>
      <c r="D772" s="255"/>
      <c r="E772" s="664"/>
      <c r="F772" s="664"/>
      <c r="G772" s="401"/>
      <c r="H772" s="401"/>
      <c r="I772" s="402"/>
      <c r="J772" s="399"/>
      <c r="K772" s="399"/>
      <c r="L772" s="399"/>
    </row>
    <row r="773" spans="1:12" ht="28.5">
      <c r="A773" s="589">
        <v>6.5</v>
      </c>
      <c r="B773" s="254" t="s">
        <v>88</v>
      </c>
      <c r="C773" s="260"/>
      <c r="D773" s="255"/>
      <c r="E773" s="664"/>
      <c r="F773" s="664"/>
      <c r="G773" s="401"/>
      <c r="H773" s="401"/>
      <c r="I773" s="402"/>
      <c r="J773" s="403"/>
      <c r="K773" s="399"/>
      <c r="L773" s="399"/>
    </row>
    <row r="774" spans="1:12" ht="14.25">
      <c r="A774" s="272"/>
      <c r="B774" s="274" t="s">
        <v>362</v>
      </c>
      <c r="C774" s="260"/>
      <c r="D774" s="255"/>
      <c r="E774" s="664"/>
      <c r="F774" s="664"/>
      <c r="G774" s="405"/>
      <c r="H774" s="401"/>
      <c r="I774" s="402"/>
      <c r="J774" s="403"/>
      <c r="K774" s="399"/>
      <c r="L774" s="399"/>
    </row>
    <row r="775" spans="1:12" ht="14.25">
      <c r="A775" s="156" t="s">
        <v>29</v>
      </c>
      <c r="B775" s="276">
        <v>25</v>
      </c>
      <c r="C775" s="260" t="s">
        <v>43</v>
      </c>
      <c r="D775" s="255">
        <f>$D$631</f>
        <v>42</v>
      </c>
      <c r="E775" s="823"/>
      <c r="F775" s="659">
        <f>D775*E775</f>
        <v>0</v>
      </c>
      <c r="G775" s="402"/>
      <c r="H775" s="401"/>
      <c r="I775" s="402"/>
      <c r="J775" s="403"/>
      <c r="K775" s="399"/>
      <c r="L775" s="399"/>
    </row>
    <row r="776" spans="1:12" ht="14.25">
      <c r="A776" s="156" t="s">
        <v>30</v>
      </c>
      <c r="B776" s="277">
        <v>32</v>
      </c>
      <c r="C776" s="260" t="s">
        <v>43</v>
      </c>
      <c r="D776" s="255">
        <f>$D$632</f>
        <v>103</v>
      </c>
      <c r="E776" s="823"/>
      <c r="F776" s="659">
        <f>D776*E776</f>
        <v>0</v>
      </c>
      <c r="G776" s="402"/>
      <c r="H776" s="401"/>
      <c r="I776" s="402"/>
      <c r="J776" s="403"/>
      <c r="K776" s="399"/>
      <c r="L776" s="399"/>
    </row>
    <row r="777" spans="1:12" ht="14.25">
      <c r="A777" s="156" t="s">
        <v>31</v>
      </c>
      <c r="B777" s="277">
        <v>40</v>
      </c>
      <c r="C777" s="260" t="s">
        <v>43</v>
      </c>
      <c r="D777" s="255">
        <f>$D$633</f>
        <v>11</v>
      </c>
      <c r="E777" s="823"/>
      <c r="F777" s="659">
        <f>D777*E777</f>
        <v>0</v>
      </c>
      <c r="G777" s="402"/>
      <c r="H777" s="401"/>
      <c r="I777" s="402"/>
      <c r="J777" s="403"/>
      <c r="K777" s="399"/>
      <c r="L777" s="399"/>
    </row>
    <row r="778" spans="1:12" ht="14.25">
      <c r="A778" s="156" t="s">
        <v>32</v>
      </c>
      <c r="B778" s="277">
        <v>50</v>
      </c>
      <c r="C778" s="260" t="s">
        <v>43</v>
      </c>
      <c r="D778" s="255">
        <f>$D$634</f>
        <v>23</v>
      </c>
      <c r="E778" s="823"/>
      <c r="F778" s="659">
        <f>D778*E778</f>
        <v>0</v>
      </c>
      <c r="G778" s="402"/>
      <c r="H778" s="401"/>
      <c r="I778" s="402"/>
      <c r="J778" s="403"/>
      <c r="K778" s="399"/>
      <c r="L778" s="399"/>
    </row>
    <row r="779" spans="1:12" ht="14.25">
      <c r="A779" s="156" t="s">
        <v>37</v>
      </c>
      <c r="B779" s="277">
        <v>65</v>
      </c>
      <c r="C779" s="260" t="s">
        <v>43</v>
      </c>
      <c r="D779" s="255">
        <f>$D$635</f>
        <v>4</v>
      </c>
      <c r="E779" s="823"/>
      <c r="F779" s="659">
        <f>D779*E779</f>
        <v>0</v>
      </c>
      <c r="G779" s="402"/>
      <c r="H779" s="401"/>
      <c r="I779" s="402"/>
      <c r="J779" s="403"/>
      <c r="K779" s="399"/>
      <c r="L779" s="399"/>
    </row>
    <row r="780" spans="1:12" ht="14.25">
      <c r="A780" s="156" t="s">
        <v>39</v>
      </c>
      <c r="B780" s="277">
        <v>80</v>
      </c>
      <c r="C780" s="260" t="s">
        <v>43</v>
      </c>
      <c r="D780" s="255" t="str">
        <f>$D$636</f>
        <v>R.O.</v>
      </c>
      <c r="E780" s="823"/>
      <c r="F780" s="659"/>
      <c r="G780" s="405"/>
      <c r="H780" s="401"/>
      <c r="I780" s="402"/>
      <c r="J780" s="403"/>
      <c r="K780" s="399"/>
      <c r="L780" s="399"/>
    </row>
    <row r="781" spans="1:12" ht="14.25">
      <c r="A781" s="156" t="s">
        <v>40</v>
      </c>
      <c r="B781" s="277">
        <v>100</v>
      </c>
      <c r="C781" s="260" t="s">
        <v>43</v>
      </c>
      <c r="D781" s="255" t="str">
        <f>$D$637</f>
        <v>R.O.</v>
      </c>
      <c r="E781" s="823"/>
      <c r="F781" s="659"/>
      <c r="G781" s="399"/>
      <c r="H781" s="399"/>
      <c r="I781" s="399"/>
      <c r="J781" s="399"/>
      <c r="K781" s="399"/>
      <c r="L781" s="399"/>
    </row>
    <row r="782" spans="1:12" ht="14.25">
      <c r="A782" s="156" t="s">
        <v>79</v>
      </c>
      <c r="B782" s="277">
        <v>200</v>
      </c>
      <c r="C782" s="260" t="s">
        <v>43</v>
      </c>
      <c r="D782" s="255">
        <v>2</v>
      </c>
      <c r="E782" s="823"/>
      <c r="F782" s="659">
        <f>D782*E782</f>
        <v>0</v>
      </c>
      <c r="G782" s="399"/>
      <c r="H782" s="399"/>
      <c r="I782" s="399"/>
      <c r="J782" s="399"/>
      <c r="K782" s="399"/>
      <c r="L782" s="399"/>
    </row>
    <row r="783" spans="1:6" ht="14.25" customHeight="1">
      <c r="A783" s="261"/>
      <c r="B783" s="263"/>
      <c r="C783" s="260"/>
      <c r="D783" s="158"/>
      <c r="E783" s="658"/>
      <c r="F783" s="658"/>
    </row>
    <row r="784" spans="1:6" ht="14.25">
      <c r="A784" s="156">
        <v>7</v>
      </c>
      <c r="B784" s="263" t="s">
        <v>832</v>
      </c>
      <c r="C784" s="258" t="s">
        <v>11</v>
      </c>
      <c r="D784" s="406">
        <v>2</v>
      </c>
      <c r="E784" s="853"/>
      <c r="F784" s="659">
        <f>D784*E784</f>
        <v>0</v>
      </c>
    </row>
    <row r="785" spans="1:6" ht="14.25">
      <c r="A785" s="156">
        <v>8</v>
      </c>
      <c r="B785" s="263" t="s">
        <v>914</v>
      </c>
      <c r="C785" s="258" t="s">
        <v>11</v>
      </c>
      <c r="D785" s="406" t="s">
        <v>313</v>
      </c>
      <c r="E785" s="853"/>
      <c r="F785" s="659"/>
    </row>
    <row r="786" spans="1:6" ht="14.25">
      <c r="A786" s="281"/>
      <c r="B786" s="282" t="s">
        <v>117</v>
      </c>
      <c r="C786" s="283"/>
      <c r="D786" s="283"/>
      <c r="E786" s="674"/>
      <c r="F786" s="674">
        <f>SUM(F668:F785)</f>
        <v>0</v>
      </c>
    </row>
    <row r="787" spans="1:6" ht="14.25">
      <c r="A787" s="284"/>
      <c r="B787" s="285"/>
      <c r="C787" s="286"/>
      <c r="D787" s="286"/>
      <c r="E787" s="660"/>
      <c r="F787" s="660"/>
    </row>
    <row r="788" spans="1:6" s="612" customFormat="1" ht="14.25">
      <c r="A788" s="610" t="s">
        <v>17</v>
      </c>
      <c r="B788" s="731" t="s">
        <v>970</v>
      </c>
      <c r="C788" s="611"/>
      <c r="D788" s="611"/>
      <c r="E788" s="419"/>
      <c r="F788" s="419"/>
    </row>
    <row r="789" spans="1:6" s="606" customFormat="1" ht="14.25">
      <c r="A789" s="604">
        <v>1</v>
      </c>
      <c r="B789" s="732" t="s">
        <v>27</v>
      </c>
      <c r="C789" s="613"/>
      <c r="D789" s="613"/>
      <c r="E789" s="462"/>
      <c r="F789" s="462"/>
    </row>
    <row r="790" spans="1:6" s="614" customFormat="1" ht="14.25">
      <c r="A790" s="423"/>
      <c r="B790" s="733" t="s">
        <v>983</v>
      </c>
      <c r="C790" s="622"/>
      <c r="D790" s="692"/>
      <c r="E790" s="424"/>
      <c r="F790" s="445"/>
    </row>
    <row r="791" spans="1:6" s="491" customFormat="1" ht="57.75">
      <c r="A791" s="444"/>
      <c r="B791" s="259" t="s">
        <v>862</v>
      </c>
      <c r="C791" s="521"/>
      <c r="D791" s="520"/>
      <c r="E791" s="445"/>
      <c r="F791" s="445"/>
    </row>
    <row r="792" spans="1:6" s="491" customFormat="1" ht="28.5">
      <c r="A792" s="488"/>
      <c r="B792" s="259" t="s">
        <v>863</v>
      </c>
      <c r="C792" s="521"/>
      <c r="D792" s="520"/>
      <c r="E792" s="445"/>
      <c r="F792" s="445"/>
    </row>
    <row r="793" spans="1:6" s="491" customFormat="1" ht="35.25" customHeight="1">
      <c r="A793" s="488"/>
      <c r="B793" s="259" t="s">
        <v>864</v>
      </c>
      <c r="C793" s="521"/>
      <c r="D793" s="520"/>
      <c r="E793" s="445"/>
      <c r="F793" s="445"/>
    </row>
    <row r="794" spans="1:6" s="491" customFormat="1" ht="14.25">
      <c r="A794" s="505" t="s">
        <v>29</v>
      </c>
      <c r="B794" s="259" t="s">
        <v>688</v>
      </c>
      <c r="C794" s="521" t="s">
        <v>28</v>
      </c>
      <c r="D794" s="518">
        <v>6</v>
      </c>
      <c r="E794" s="445"/>
      <c r="F794" s="859">
        <f aca="true" t="shared" si="9" ref="F794:F804">D794*E794</f>
        <v>0</v>
      </c>
    </row>
    <row r="795" spans="1:6" s="491" customFormat="1" ht="14.25">
      <c r="A795" s="505" t="s">
        <v>30</v>
      </c>
      <c r="B795" s="259" t="s">
        <v>689</v>
      </c>
      <c r="C795" s="521" t="s">
        <v>28</v>
      </c>
      <c r="D795" s="520" t="s">
        <v>313</v>
      </c>
      <c r="E795" s="445"/>
      <c r="F795" s="859"/>
    </row>
    <row r="796" spans="1:6" s="491" customFormat="1" ht="14.25">
      <c r="A796" s="505" t="s">
        <v>31</v>
      </c>
      <c r="B796" s="259" t="s">
        <v>690</v>
      </c>
      <c r="C796" s="521" t="s">
        <v>28</v>
      </c>
      <c r="D796" s="518">
        <v>6</v>
      </c>
      <c r="E796" s="445"/>
      <c r="F796" s="859">
        <f t="shared" si="9"/>
        <v>0</v>
      </c>
    </row>
    <row r="797" spans="1:6" s="491" customFormat="1" ht="14.25">
      <c r="A797" s="505" t="s">
        <v>32</v>
      </c>
      <c r="B797" s="259" t="s">
        <v>981</v>
      </c>
      <c r="C797" s="521" t="s">
        <v>28</v>
      </c>
      <c r="D797" s="518">
        <v>10</v>
      </c>
      <c r="E797" s="445"/>
      <c r="F797" s="859">
        <f t="shared" si="9"/>
        <v>0</v>
      </c>
    </row>
    <row r="798" spans="1:6" s="491" customFormat="1" ht="14.25">
      <c r="A798" s="505" t="s">
        <v>37</v>
      </c>
      <c r="B798" s="259" t="s">
        <v>692</v>
      </c>
      <c r="C798" s="521" t="s">
        <v>28</v>
      </c>
      <c r="D798" s="520">
        <v>6</v>
      </c>
      <c r="E798" s="445"/>
      <c r="F798" s="859">
        <f t="shared" si="9"/>
        <v>0</v>
      </c>
    </row>
    <row r="799" spans="1:6" s="491" customFormat="1" ht="14.25">
      <c r="A799" s="505" t="s">
        <v>39</v>
      </c>
      <c r="B799" s="259" t="s">
        <v>693</v>
      </c>
      <c r="C799" s="521" t="s">
        <v>28</v>
      </c>
      <c r="D799" s="520" t="s">
        <v>313</v>
      </c>
      <c r="E799" s="445"/>
      <c r="F799" s="859"/>
    </row>
    <row r="800" spans="1:6" s="491" customFormat="1" ht="14.25">
      <c r="A800" s="505" t="s">
        <v>40</v>
      </c>
      <c r="B800" s="259" t="s">
        <v>694</v>
      </c>
      <c r="C800" s="521" t="s">
        <v>28</v>
      </c>
      <c r="D800" s="518">
        <v>30</v>
      </c>
      <c r="E800" s="445"/>
      <c r="F800" s="859"/>
    </row>
    <row r="801" spans="1:6" s="491" customFormat="1" ht="14.25">
      <c r="A801" s="488" t="s">
        <v>79</v>
      </c>
      <c r="B801" s="259" t="s">
        <v>982</v>
      </c>
      <c r="C801" s="521" t="s">
        <v>28</v>
      </c>
      <c r="D801" s="520" t="s">
        <v>313</v>
      </c>
      <c r="E801" s="445"/>
      <c r="F801" s="859"/>
    </row>
    <row r="802" spans="1:6" s="491" customFormat="1" ht="14.25">
      <c r="A802" s="488" t="s">
        <v>80</v>
      </c>
      <c r="B802" s="259" t="s">
        <v>1049</v>
      </c>
      <c r="C802" s="521" t="s">
        <v>28</v>
      </c>
      <c r="D802" s="520">
        <v>24</v>
      </c>
      <c r="E802" s="445"/>
      <c r="F802" s="859"/>
    </row>
    <row r="803" spans="1:6" s="491" customFormat="1" ht="14.25">
      <c r="A803" s="488" t="s">
        <v>81</v>
      </c>
      <c r="B803" s="259" t="s">
        <v>1043</v>
      </c>
      <c r="C803" s="521" t="s">
        <v>28</v>
      </c>
      <c r="D803" s="518">
        <v>60</v>
      </c>
      <c r="E803" s="445"/>
      <c r="F803" s="859">
        <f t="shared" si="9"/>
        <v>0</v>
      </c>
    </row>
    <row r="804" spans="1:6" s="491" customFormat="1" ht="14.25">
      <c r="A804" s="488" t="s">
        <v>84</v>
      </c>
      <c r="B804" s="259" t="s">
        <v>1044</v>
      </c>
      <c r="C804" s="521" t="s">
        <v>28</v>
      </c>
      <c r="D804" s="518">
        <v>24</v>
      </c>
      <c r="E804" s="445"/>
      <c r="F804" s="859">
        <f t="shared" si="9"/>
        <v>0</v>
      </c>
    </row>
    <row r="805" spans="1:6" s="491" customFormat="1" ht="14.25">
      <c r="A805" s="488" t="s">
        <v>85</v>
      </c>
      <c r="B805" s="259" t="s">
        <v>1036</v>
      </c>
      <c r="C805" s="521" t="s">
        <v>28</v>
      </c>
      <c r="D805" s="518">
        <v>40</v>
      </c>
      <c r="E805" s="445"/>
      <c r="F805" s="859">
        <f>D805*E805</f>
        <v>0</v>
      </c>
    </row>
    <row r="806" spans="1:6" s="491" customFormat="1" ht="14.25">
      <c r="A806" s="488" t="s">
        <v>86</v>
      </c>
      <c r="B806" s="259" t="s">
        <v>1042</v>
      </c>
      <c r="C806" s="521" t="s">
        <v>28</v>
      </c>
      <c r="D806" s="518">
        <v>150</v>
      </c>
      <c r="E806" s="445"/>
      <c r="F806" s="859">
        <f>D806*E806</f>
        <v>0</v>
      </c>
    </row>
    <row r="807" spans="1:6" s="491" customFormat="1" ht="14.25">
      <c r="A807" s="488"/>
      <c r="B807" s="259"/>
      <c r="C807" s="521"/>
      <c r="D807" s="518"/>
      <c r="E807" s="445"/>
      <c r="F807" s="859"/>
    </row>
    <row r="808" spans="1:6" s="491" customFormat="1" ht="87">
      <c r="A808" s="623"/>
      <c r="B808" s="122" t="s">
        <v>266</v>
      </c>
      <c r="C808" s="445"/>
      <c r="D808" s="693"/>
      <c r="E808" s="445"/>
      <c r="F808" s="445"/>
    </row>
    <row r="809" spans="1:6" s="491" customFormat="1" ht="14.25">
      <c r="A809" s="522" t="s">
        <v>10</v>
      </c>
      <c r="B809" s="263"/>
      <c r="C809" s="518"/>
      <c r="D809" s="518"/>
      <c r="E809" s="445"/>
      <c r="F809" s="445"/>
    </row>
    <row r="810" spans="1:6" s="491" customFormat="1" ht="14.25">
      <c r="A810" s="490">
        <v>1</v>
      </c>
      <c r="B810" s="264" t="s">
        <v>42</v>
      </c>
      <c r="C810" s="518"/>
      <c r="D810" s="518"/>
      <c r="E810" s="445"/>
      <c r="F810" s="445"/>
    </row>
    <row r="811" spans="1:6" s="491" customFormat="1" ht="28.5">
      <c r="A811" s="490">
        <v>2</v>
      </c>
      <c r="B811" s="264" t="s">
        <v>971</v>
      </c>
      <c r="C811" s="518"/>
      <c r="D811" s="518"/>
      <c r="E811" s="445"/>
      <c r="F811" s="445"/>
    </row>
    <row r="812" spans="1:6" s="491" customFormat="1" ht="14.25">
      <c r="A812" s="490"/>
      <c r="B812" s="264"/>
      <c r="C812" s="518"/>
      <c r="D812" s="518"/>
      <c r="E812" s="445"/>
      <c r="F812" s="445"/>
    </row>
    <row r="813" spans="1:6" s="527" customFormat="1" ht="14.25">
      <c r="A813" s="522">
        <v>2</v>
      </c>
      <c r="B813" s="159" t="s">
        <v>972</v>
      </c>
      <c r="C813" s="615"/>
      <c r="D813" s="615"/>
      <c r="E813" s="826"/>
      <c r="F813" s="826"/>
    </row>
    <row r="814" spans="1:6" s="491" customFormat="1" ht="14.25">
      <c r="A814" s="522">
        <v>2.1</v>
      </c>
      <c r="B814" s="267" t="s">
        <v>52</v>
      </c>
      <c r="C814" s="617"/>
      <c r="D814" s="518"/>
      <c r="E814" s="445"/>
      <c r="F814" s="445"/>
    </row>
    <row r="815" spans="1:6" s="491" customFormat="1" ht="43.5">
      <c r="A815" s="490"/>
      <c r="B815" s="264" t="s">
        <v>973</v>
      </c>
      <c r="C815" s="617"/>
      <c r="D815" s="518"/>
      <c r="E815" s="445"/>
      <c r="F815" s="445"/>
    </row>
    <row r="816" spans="1:6" s="491" customFormat="1" ht="14.25">
      <c r="A816" s="616"/>
      <c r="B816" s="734" t="s">
        <v>178</v>
      </c>
      <c r="C816" s="617"/>
      <c r="D816" s="518"/>
      <c r="E816" s="445"/>
      <c r="F816" s="445"/>
    </row>
    <row r="817" spans="1:6" s="491" customFormat="1" ht="14.25">
      <c r="A817" s="490" t="s">
        <v>29</v>
      </c>
      <c r="B817" s="735" t="s">
        <v>57</v>
      </c>
      <c r="C817" s="617" t="s">
        <v>43</v>
      </c>
      <c r="D817" s="690">
        <v>18</v>
      </c>
      <c r="E817" s="855"/>
      <c r="F817" s="659">
        <f aca="true" t="shared" si="10" ref="F817:F822">D817*E817</f>
        <v>0</v>
      </c>
    </row>
    <row r="818" spans="1:6" s="491" customFormat="1" ht="14.25">
      <c r="A818" s="490" t="s">
        <v>30</v>
      </c>
      <c r="B818" s="264" t="s">
        <v>45</v>
      </c>
      <c r="C818" s="617" t="s">
        <v>43</v>
      </c>
      <c r="D818" s="518" t="s">
        <v>313</v>
      </c>
      <c r="E818" s="855"/>
      <c r="F818" s="659"/>
    </row>
    <row r="819" spans="1:6" s="491" customFormat="1" ht="14.25">
      <c r="A819" s="490" t="s">
        <v>31</v>
      </c>
      <c r="B819" s="264" t="s">
        <v>46</v>
      </c>
      <c r="C819" s="617" t="s">
        <v>43</v>
      </c>
      <c r="D819" s="690">
        <v>4</v>
      </c>
      <c r="E819" s="855"/>
      <c r="F819" s="659">
        <f t="shared" si="10"/>
        <v>0</v>
      </c>
    </row>
    <row r="820" spans="1:6" s="491" customFormat="1" ht="14.25">
      <c r="A820" s="490" t="s">
        <v>32</v>
      </c>
      <c r="B820" s="264" t="s">
        <v>64</v>
      </c>
      <c r="C820" s="617" t="s">
        <v>43</v>
      </c>
      <c r="D820" s="690">
        <v>2</v>
      </c>
      <c r="E820" s="856"/>
      <c r="F820" s="659">
        <f t="shared" si="10"/>
        <v>0</v>
      </c>
    </row>
    <row r="821" spans="1:6" s="491" customFormat="1" ht="14.25">
      <c r="A821" s="490" t="s">
        <v>37</v>
      </c>
      <c r="B821" s="264" t="s">
        <v>984</v>
      </c>
      <c r="C821" s="617" t="s">
        <v>43</v>
      </c>
      <c r="D821" s="690">
        <v>2</v>
      </c>
      <c r="E821" s="856"/>
      <c r="F821" s="659">
        <f t="shared" si="10"/>
        <v>0</v>
      </c>
    </row>
    <row r="822" spans="1:6" s="491" customFormat="1" ht="14.25">
      <c r="A822" s="490" t="s">
        <v>32</v>
      </c>
      <c r="B822" s="264" t="s">
        <v>985</v>
      </c>
      <c r="C822" s="617" t="s">
        <v>43</v>
      </c>
      <c r="D822" s="690">
        <v>4</v>
      </c>
      <c r="E822" s="856"/>
      <c r="F822" s="659">
        <f t="shared" si="10"/>
        <v>0</v>
      </c>
    </row>
    <row r="823" spans="1:6" s="491" customFormat="1" ht="14.25">
      <c r="A823" s="490"/>
      <c r="B823" s="264"/>
      <c r="C823" s="617"/>
      <c r="D823" s="518"/>
      <c r="E823" s="445"/>
      <c r="F823" s="445"/>
    </row>
    <row r="824" spans="1:6" s="531" customFormat="1" ht="14.25">
      <c r="A824" s="624">
        <v>2.2</v>
      </c>
      <c r="B824" s="254" t="s">
        <v>152</v>
      </c>
      <c r="C824" s="520"/>
      <c r="D824" s="518"/>
      <c r="E824" s="827"/>
      <c r="F824" s="827"/>
    </row>
    <row r="825" spans="1:6" s="531" customFormat="1" ht="14.25">
      <c r="A825" s="519"/>
      <c r="B825" s="263" t="s">
        <v>153</v>
      </c>
      <c r="C825" s="520"/>
      <c r="D825" s="518"/>
      <c r="E825" s="827"/>
      <c r="F825" s="827"/>
    </row>
    <row r="826" spans="1:6" s="491" customFormat="1" ht="14.25">
      <c r="A826" s="616"/>
      <c r="B826" s="270" t="s">
        <v>178</v>
      </c>
      <c r="C826" s="617"/>
      <c r="D826" s="518"/>
      <c r="E826" s="445"/>
      <c r="F826" s="445"/>
    </row>
    <row r="827" spans="1:6" s="531" customFormat="1" ht="14.25">
      <c r="A827" s="490" t="s">
        <v>29</v>
      </c>
      <c r="B827" s="263" t="s">
        <v>57</v>
      </c>
      <c r="C827" s="520" t="s">
        <v>43</v>
      </c>
      <c r="D827" s="518">
        <v>2</v>
      </c>
      <c r="E827" s="675"/>
      <c r="F827" s="659">
        <f>D827*E827</f>
        <v>0</v>
      </c>
    </row>
    <row r="828" spans="1:6" s="531" customFormat="1" ht="14.25">
      <c r="A828" s="490" t="s">
        <v>30</v>
      </c>
      <c r="B828" s="263" t="s">
        <v>45</v>
      </c>
      <c r="C828" s="520" t="s">
        <v>43</v>
      </c>
      <c r="D828" s="518" t="s">
        <v>313</v>
      </c>
      <c r="E828" s="675"/>
      <c r="F828" s="859"/>
    </row>
    <row r="829" spans="1:6" s="491" customFormat="1" ht="14.25">
      <c r="A829" s="490"/>
      <c r="B829" s="264"/>
      <c r="C829" s="518"/>
      <c r="D829" s="518"/>
      <c r="E829" s="828"/>
      <c r="F829" s="828"/>
    </row>
    <row r="830" spans="1:6" s="531" customFormat="1" ht="14.25">
      <c r="A830" s="624">
        <v>2.3</v>
      </c>
      <c r="B830" s="254" t="s">
        <v>357</v>
      </c>
      <c r="C830" s="520"/>
      <c r="D830" s="518"/>
      <c r="E830" s="829"/>
      <c r="F830" s="829"/>
    </row>
    <row r="831" spans="1:6" s="531" customFormat="1" ht="24.75" customHeight="1">
      <c r="A831" s="618"/>
      <c r="B831" s="263" t="s">
        <v>358</v>
      </c>
      <c r="C831" s="520"/>
      <c r="D831" s="518"/>
      <c r="E831" s="829"/>
      <c r="F831" s="829"/>
    </row>
    <row r="832" spans="1:6" s="531" customFormat="1" ht="14.25">
      <c r="A832" s="618"/>
      <c r="B832" s="270" t="s">
        <v>178</v>
      </c>
      <c r="C832" s="520"/>
      <c r="D832" s="518"/>
      <c r="E832" s="829"/>
      <c r="F832" s="829"/>
    </row>
    <row r="833" spans="1:6" s="531" customFormat="1" ht="14.25">
      <c r="A833" s="490" t="s">
        <v>29</v>
      </c>
      <c r="B833" s="263" t="s">
        <v>57</v>
      </c>
      <c r="C833" s="520" t="s">
        <v>43</v>
      </c>
      <c r="D833" s="518">
        <v>4</v>
      </c>
      <c r="E833" s="675"/>
      <c r="F833" s="859"/>
    </row>
    <row r="834" spans="1:6" s="531" customFormat="1" ht="14.25">
      <c r="A834" s="490" t="s">
        <v>30</v>
      </c>
      <c r="B834" s="263" t="s">
        <v>45</v>
      </c>
      <c r="C834" s="520" t="s">
        <v>43</v>
      </c>
      <c r="D834" s="518" t="s">
        <v>313</v>
      </c>
      <c r="E834" s="675"/>
      <c r="F834" s="859"/>
    </row>
    <row r="835" spans="1:6" s="531" customFormat="1" ht="14.25">
      <c r="A835" s="490"/>
      <c r="B835" s="263"/>
      <c r="C835" s="520"/>
      <c r="D835" s="518"/>
      <c r="E835" s="827"/>
      <c r="F835" s="827"/>
    </row>
    <row r="836" spans="1:6" s="531" customFormat="1" ht="14.25">
      <c r="A836" s="522">
        <v>2.4</v>
      </c>
      <c r="B836" s="254" t="s">
        <v>58</v>
      </c>
      <c r="C836" s="520"/>
      <c r="D836" s="518"/>
      <c r="E836" s="827"/>
      <c r="F836" s="827"/>
    </row>
    <row r="837" spans="1:6" s="531" customFormat="1" ht="14.25">
      <c r="A837" s="519"/>
      <c r="B837" s="263" t="s">
        <v>250</v>
      </c>
      <c r="C837" s="520"/>
      <c r="D837" s="518"/>
      <c r="E837" s="827"/>
      <c r="F837" s="827"/>
    </row>
    <row r="838" spans="1:6" s="491" customFormat="1" ht="14.25">
      <c r="A838" s="616"/>
      <c r="B838" s="270" t="s">
        <v>178</v>
      </c>
      <c r="C838" s="617"/>
      <c r="D838" s="518"/>
      <c r="E838" s="445"/>
      <c r="F838" s="445"/>
    </row>
    <row r="839" spans="1:6" s="531" customFormat="1" ht="14.25">
      <c r="A839" s="490" t="s">
        <v>29</v>
      </c>
      <c r="B839" s="263" t="s">
        <v>57</v>
      </c>
      <c r="C839" s="520" t="s">
        <v>43</v>
      </c>
      <c r="D839" s="518">
        <v>2</v>
      </c>
      <c r="E839" s="521"/>
      <c r="F839" s="659"/>
    </row>
    <row r="840" spans="1:6" s="531" customFormat="1" ht="14.25">
      <c r="A840" s="490" t="s">
        <v>30</v>
      </c>
      <c r="B840" s="263" t="s">
        <v>45</v>
      </c>
      <c r="C840" s="520" t="s">
        <v>43</v>
      </c>
      <c r="D840" s="518" t="s">
        <v>313</v>
      </c>
      <c r="E840" s="675"/>
      <c r="F840" s="859"/>
    </row>
    <row r="841" spans="1:6" s="531" customFormat="1" ht="14.25">
      <c r="A841" s="490"/>
      <c r="B841" s="263"/>
      <c r="C841" s="520"/>
      <c r="D841" s="518"/>
      <c r="E841" s="827"/>
      <c r="F841" s="827"/>
    </row>
    <row r="842" spans="1:6" s="531" customFormat="1" ht="14.25">
      <c r="A842" s="624">
        <v>2.5</v>
      </c>
      <c r="B842" s="274" t="s">
        <v>986</v>
      </c>
      <c r="C842" s="520"/>
      <c r="D842" s="518"/>
      <c r="E842" s="827"/>
      <c r="F842" s="827"/>
    </row>
    <row r="843" spans="1:6" s="531" customFormat="1" ht="28.5">
      <c r="A843" s="568"/>
      <c r="B843" s="259" t="s">
        <v>1137</v>
      </c>
      <c r="C843" s="520"/>
      <c r="D843" s="518"/>
      <c r="E843" s="827"/>
      <c r="F843" s="827"/>
    </row>
    <row r="844" spans="1:6" s="531" customFormat="1" ht="43.5">
      <c r="A844" s="568"/>
      <c r="B844" s="259" t="s">
        <v>974</v>
      </c>
      <c r="C844" s="520"/>
      <c r="D844" s="518"/>
      <c r="E844" s="827"/>
      <c r="F844" s="827"/>
    </row>
    <row r="845" spans="1:6" s="491" customFormat="1" ht="14.25">
      <c r="A845" s="616"/>
      <c r="B845" s="734" t="s">
        <v>178</v>
      </c>
      <c r="C845" s="617"/>
      <c r="D845" s="518"/>
      <c r="E845" s="445"/>
      <c r="F845" s="445"/>
    </row>
    <row r="846" spans="1:6" s="531" customFormat="1" ht="14.25">
      <c r="A846" s="490" t="s">
        <v>29</v>
      </c>
      <c r="B846" s="263" t="s">
        <v>57</v>
      </c>
      <c r="C846" s="520" t="s">
        <v>43</v>
      </c>
      <c r="D846" s="518">
        <v>2</v>
      </c>
      <c r="E846" s="676"/>
      <c r="F846" s="859">
        <f>D846*E846</f>
        <v>0</v>
      </c>
    </row>
    <row r="847" spans="1:6" s="625" customFormat="1" ht="14.25">
      <c r="A847" s="492"/>
      <c r="B847" s="160"/>
      <c r="C847" s="489"/>
      <c r="D847" s="489"/>
      <c r="E847" s="445"/>
      <c r="F847" s="445"/>
    </row>
    <row r="848" spans="1:6" s="491" customFormat="1" ht="14.25">
      <c r="A848" s="624">
        <v>2.6</v>
      </c>
      <c r="B848" s="159" t="s">
        <v>975</v>
      </c>
      <c r="C848" s="489"/>
      <c r="D848" s="489"/>
      <c r="E848" s="445"/>
      <c r="F848" s="445"/>
    </row>
    <row r="849" spans="1:6" s="491" customFormat="1" ht="43.5">
      <c r="A849" s="619"/>
      <c r="B849" s="160" t="s">
        <v>976</v>
      </c>
      <c r="C849" s="528"/>
      <c r="D849" s="489"/>
      <c r="E849" s="445"/>
      <c r="F849" s="445"/>
    </row>
    <row r="850" spans="1:6" s="491" customFormat="1" ht="14.25">
      <c r="A850" s="620"/>
      <c r="B850" s="160"/>
      <c r="C850" s="528"/>
      <c r="D850" s="489"/>
      <c r="E850" s="445"/>
      <c r="F850" s="445"/>
    </row>
    <row r="851" spans="1:6" s="491" customFormat="1" ht="14.25">
      <c r="A851" s="616"/>
      <c r="B851" s="734" t="s">
        <v>178</v>
      </c>
      <c r="C851" s="617"/>
      <c r="D851" s="518"/>
      <c r="E851" s="445"/>
      <c r="F851" s="445"/>
    </row>
    <row r="852" spans="1:6" s="491" customFormat="1" ht="14.25">
      <c r="A852" s="490" t="s">
        <v>29</v>
      </c>
      <c r="B852" s="160" t="s">
        <v>1050</v>
      </c>
      <c r="C852" s="489" t="s">
        <v>11</v>
      </c>
      <c r="D852" s="489">
        <v>8</v>
      </c>
      <c r="E852" s="676"/>
      <c r="F852" s="859">
        <f>D852*E852</f>
        <v>0</v>
      </c>
    </row>
    <row r="853" spans="1:6" s="491" customFormat="1" ht="14.25">
      <c r="A853" s="620"/>
      <c r="B853" s="160"/>
      <c r="C853" s="528"/>
      <c r="D853" s="489"/>
      <c r="E853" s="445"/>
      <c r="F853" s="445"/>
    </row>
    <row r="854" spans="1:6" s="531" customFormat="1" ht="14.25">
      <c r="A854" s="624">
        <v>2.7</v>
      </c>
      <c r="B854" s="254" t="s">
        <v>59</v>
      </c>
      <c r="C854" s="520"/>
      <c r="D854" s="518"/>
      <c r="E854" s="827"/>
      <c r="F854" s="827"/>
    </row>
    <row r="855" spans="1:6" s="531" customFormat="1" ht="28.5">
      <c r="A855" s="490" t="s">
        <v>29</v>
      </c>
      <c r="B855" s="736" t="s">
        <v>977</v>
      </c>
      <c r="C855" s="520" t="s">
        <v>43</v>
      </c>
      <c r="D855" s="518">
        <v>10</v>
      </c>
      <c r="E855" s="676"/>
      <c r="F855" s="859">
        <f>D855*E855</f>
        <v>0</v>
      </c>
    </row>
    <row r="856" spans="1:6" s="531" customFormat="1" ht="14.25">
      <c r="A856" s="490" t="s">
        <v>30</v>
      </c>
      <c r="B856" s="263" t="s">
        <v>978</v>
      </c>
      <c r="C856" s="520" t="s">
        <v>43</v>
      </c>
      <c r="D856" s="518">
        <v>4</v>
      </c>
      <c r="E856" s="676"/>
      <c r="F856" s="859">
        <f>D856*E856</f>
        <v>0</v>
      </c>
    </row>
    <row r="857" spans="1:6" s="531" customFormat="1" ht="14.25">
      <c r="A857" s="490" t="s">
        <v>31</v>
      </c>
      <c r="B857" s="263" t="s">
        <v>979</v>
      </c>
      <c r="C857" s="520" t="s">
        <v>43</v>
      </c>
      <c r="D857" s="518">
        <v>2</v>
      </c>
      <c r="E857" s="676"/>
      <c r="F857" s="859">
        <f>D857*E857</f>
        <v>0</v>
      </c>
    </row>
    <row r="858" spans="1:6" s="531" customFormat="1" ht="14.25">
      <c r="A858" s="490" t="s">
        <v>109</v>
      </c>
      <c r="B858" s="263" t="s">
        <v>980</v>
      </c>
      <c r="C858" s="520" t="s">
        <v>43</v>
      </c>
      <c r="D858" s="518">
        <v>2</v>
      </c>
      <c r="E858" s="676"/>
      <c r="F858" s="859">
        <f>D858*E858</f>
        <v>0</v>
      </c>
    </row>
    <row r="859" spans="1:6" s="531" customFormat="1" ht="14.25">
      <c r="A859" s="490"/>
      <c r="B859" s="263"/>
      <c r="C859" s="520"/>
      <c r="D859" s="518"/>
      <c r="E859" s="676"/>
      <c r="F859" s="859"/>
    </row>
    <row r="860" spans="1:6" s="531" customFormat="1" ht="14.25">
      <c r="A860" s="640">
        <v>3</v>
      </c>
      <c r="B860" s="737" t="s">
        <v>1007</v>
      </c>
      <c r="C860" s="641"/>
      <c r="D860" s="690"/>
      <c r="E860" s="676"/>
      <c r="F860" s="859"/>
    </row>
    <row r="861" spans="1:6" s="531" customFormat="1" ht="101.25">
      <c r="A861" s="640"/>
      <c r="B861" s="738" t="s">
        <v>1138</v>
      </c>
      <c r="C861" s="641"/>
      <c r="D861" s="690"/>
      <c r="E861" s="676"/>
      <c r="F861" s="859"/>
    </row>
    <row r="862" spans="1:6" s="531" customFormat="1" ht="14.25">
      <c r="A862" s="640">
        <v>3.1</v>
      </c>
      <c r="B862" s="723" t="s">
        <v>1008</v>
      </c>
      <c r="C862" s="641"/>
      <c r="D862" s="690"/>
      <c r="E862" s="676"/>
      <c r="F862" s="859"/>
    </row>
    <row r="863" spans="1:6" s="531" customFormat="1" ht="14.25">
      <c r="A863" s="640"/>
      <c r="B863" s="738" t="s">
        <v>1009</v>
      </c>
      <c r="C863" s="641"/>
      <c r="D863" s="690"/>
      <c r="E863" s="676"/>
      <c r="F863" s="859"/>
    </row>
    <row r="864" spans="1:6" s="531" customFormat="1" ht="14.25">
      <c r="A864" s="640"/>
      <c r="B864" s="738"/>
      <c r="C864" s="641"/>
      <c r="D864" s="690"/>
      <c r="E864" s="676"/>
      <c r="F864" s="859"/>
    </row>
    <row r="865" spans="1:6" s="531" customFormat="1" ht="14.25">
      <c r="A865" s="640">
        <v>3.2</v>
      </c>
      <c r="B865" s="723" t="s">
        <v>1010</v>
      </c>
      <c r="C865" s="641"/>
      <c r="D865" s="690"/>
      <c r="E865" s="676"/>
      <c r="F865" s="859"/>
    </row>
    <row r="866" spans="1:6" s="531" customFormat="1" ht="159">
      <c r="A866" s="640"/>
      <c r="B866" s="738" t="s">
        <v>1011</v>
      </c>
      <c r="C866" s="641"/>
      <c r="D866" s="690"/>
      <c r="E866" s="676"/>
      <c r="F866" s="859"/>
    </row>
    <row r="867" spans="1:6" s="531" customFormat="1" ht="14.25">
      <c r="A867" s="640"/>
      <c r="B867" s="738"/>
      <c r="C867" s="641"/>
      <c r="D867" s="690"/>
      <c r="E867" s="676"/>
      <c r="F867" s="859"/>
    </row>
    <row r="868" spans="1:6" s="531" customFormat="1" ht="14.25">
      <c r="A868" s="640">
        <v>3.3</v>
      </c>
      <c r="B868" s="723" t="s">
        <v>1012</v>
      </c>
      <c r="C868" s="641"/>
      <c r="D868" s="690"/>
      <c r="E868" s="676"/>
      <c r="F868" s="859"/>
    </row>
    <row r="869" spans="1:6" s="531" customFormat="1" ht="28.5">
      <c r="A869" s="640"/>
      <c r="B869" s="738" t="s">
        <v>1013</v>
      </c>
      <c r="C869" s="641"/>
      <c r="D869" s="690"/>
      <c r="E869" s="676"/>
      <c r="F869" s="859"/>
    </row>
    <row r="870" spans="1:6" s="531" customFormat="1" ht="14.25">
      <c r="A870" s="640"/>
      <c r="B870" s="738"/>
      <c r="C870" s="641"/>
      <c r="D870" s="690"/>
      <c r="E870" s="676"/>
      <c r="F870" s="859"/>
    </row>
    <row r="871" spans="1:6" s="531" customFormat="1" ht="14.25">
      <c r="A871" s="640">
        <v>3.4</v>
      </c>
      <c r="B871" s="723" t="s">
        <v>1014</v>
      </c>
      <c r="C871" s="641"/>
      <c r="D871" s="690"/>
      <c r="E871" s="676"/>
      <c r="F871" s="859"/>
    </row>
    <row r="872" spans="1:6" s="531" customFormat="1" ht="28.5">
      <c r="A872" s="640"/>
      <c r="B872" s="738" t="s">
        <v>1139</v>
      </c>
      <c r="C872" s="641"/>
      <c r="D872" s="690"/>
      <c r="E872" s="676"/>
      <c r="F872" s="859"/>
    </row>
    <row r="873" spans="1:6" s="531" customFormat="1" ht="14.25">
      <c r="A873" s="640"/>
      <c r="B873" s="738"/>
      <c r="C873" s="641"/>
      <c r="D873" s="690"/>
      <c r="E873" s="676"/>
      <c r="F873" s="859"/>
    </row>
    <row r="874" spans="1:6" s="531" customFormat="1" ht="14.25">
      <c r="A874" s="640">
        <v>3.5</v>
      </c>
      <c r="B874" s="723" t="s">
        <v>1015</v>
      </c>
      <c r="C874" s="641"/>
      <c r="D874" s="690"/>
      <c r="E874" s="676"/>
      <c r="F874" s="859"/>
    </row>
    <row r="875" spans="1:6" s="531" customFormat="1" ht="14.25">
      <c r="A875" s="640"/>
      <c r="B875" s="738" t="s">
        <v>1016</v>
      </c>
      <c r="C875" s="641" t="s">
        <v>23</v>
      </c>
      <c r="D875" s="690">
        <v>1</v>
      </c>
      <c r="E875" s="874"/>
      <c r="F875" s="859">
        <f>D875*E875</f>
        <v>0</v>
      </c>
    </row>
    <row r="876" spans="1:6" s="531" customFormat="1" ht="14.25">
      <c r="A876" s="490"/>
      <c r="B876" s="263"/>
      <c r="C876" s="520"/>
      <c r="D876" s="518"/>
      <c r="E876" s="676"/>
      <c r="F876" s="859"/>
    </row>
    <row r="877" spans="1:6" s="531" customFormat="1" ht="14.25">
      <c r="A877" s="642">
        <v>4</v>
      </c>
      <c r="B877" s="723" t="s">
        <v>1017</v>
      </c>
      <c r="C877" s="643"/>
      <c r="D877" s="694"/>
      <c r="E877" s="676"/>
      <c r="F877" s="859"/>
    </row>
    <row r="878" spans="1:6" s="531" customFormat="1" ht="43.5">
      <c r="A878" s="644"/>
      <c r="B878" s="724" t="s">
        <v>1081</v>
      </c>
      <c r="C878" s="643"/>
      <c r="D878" s="694"/>
      <c r="E878" s="676"/>
      <c r="F878" s="859"/>
    </row>
    <row r="879" spans="1:6" s="531" customFormat="1" ht="14.25">
      <c r="A879" s="644"/>
      <c r="B879" s="724" t="s">
        <v>1018</v>
      </c>
      <c r="C879" s="643"/>
      <c r="D879" s="694"/>
      <c r="E879" s="676"/>
      <c r="F879" s="859"/>
    </row>
    <row r="880" spans="1:6" s="531" customFormat="1" ht="14.25">
      <c r="A880" s="644"/>
      <c r="B880" s="724" t="s">
        <v>1019</v>
      </c>
      <c r="C880" s="643"/>
      <c r="D880" s="694"/>
      <c r="E880" s="676"/>
      <c r="F880" s="859"/>
    </row>
    <row r="881" spans="1:6" s="531" customFormat="1" ht="14.25">
      <c r="A881" s="644"/>
      <c r="B881" s="724" t="s">
        <v>1020</v>
      </c>
      <c r="C881" s="643"/>
      <c r="D881" s="694"/>
      <c r="E881" s="676"/>
      <c r="F881" s="859"/>
    </row>
    <row r="882" spans="1:6" s="531" customFormat="1" ht="14.25">
      <c r="A882" s="644"/>
      <c r="B882" s="724" t="s">
        <v>1021</v>
      </c>
      <c r="C882" s="643"/>
      <c r="D882" s="694"/>
      <c r="E882" s="676"/>
      <c r="F882" s="859"/>
    </row>
    <row r="883" spans="1:6" s="531" customFormat="1" ht="14.25">
      <c r="A883" s="644"/>
      <c r="B883" s="724" t="s">
        <v>1022</v>
      </c>
      <c r="C883" s="643"/>
      <c r="D883" s="694"/>
      <c r="E883" s="676"/>
      <c r="F883" s="859"/>
    </row>
    <row r="884" spans="1:6" s="531" customFormat="1" ht="14.25">
      <c r="A884" s="644"/>
      <c r="B884" s="724" t="s">
        <v>1023</v>
      </c>
      <c r="C884" s="643"/>
      <c r="D884" s="694"/>
      <c r="E884" s="676"/>
      <c r="F884" s="859"/>
    </row>
    <row r="885" spans="1:6" s="531" customFormat="1" ht="14.25">
      <c r="A885" s="644"/>
      <c r="B885" s="724" t="s">
        <v>1024</v>
      </c>
      <c r="C885" s="643"/>
      <c r="D885" s="694"/>
      <c r="E885" s="676"/>
      <c r="F885" s="859"/>
    </row>
    <row r="886" spans="1:6" s="531" customFormat="1" ht="14.25">
      <c r="A886" s="644"/>
      <c r="B886" s="724" t="s">
        <v>1025</v>
      </c>
      <c r="C886" s="643"/>
      <c r="D886" s="694"/>
      <c r="E886" s="676"/>
      <c r="F886" s="859"/>
    </row>
    <row r="887" spans="1:6" s="531" customFormat="1" ht="14.25">
      <c r="A887" s="644"/>
      <c r="B887" s="724" t="s">
        <v>1026</v>
      </c>
      <c r="C887" s="643"/>
      <c r="D887" s="694"/>
      <c r="E887" s="676"/>
      <c r="F887" s="859"/>
    </row>
    <row r="888" spans="1:6" s="531" customFormat="1" ht="14.25">
      <c r="A888" s="644"/>
      <c r="B888" s="724" t="s">
        <v>1027</v>
      </c>
      <c r="C888" s="643"/>
      <c r="D888" s="694"/>
      <c r="E888" s="676"/>
      <c r="F888" s="859"/>
    </row>
    <row r="889" spans="1:6" s="531" customFormat="1" ht="14.25">
      <c r="A889" s="644"/>
      <c r="B889" s="724" t="s">
        <v>1028</v>
      </c>
      <c r="C889" s="643"/>
      <c r="D889" s="694"/>
      <c r="E889" s="676"/>
      <c r="F889" s="859"/>
    </row>
    <row r="890" spans="1:6" s="531" customFormat="1" ht="14.25">
      <c r="A890" s="644"/>
      <c r="B890" s="724" t="s">
        <v>1029</v>
      </c>
      <c r="C890" s="643"/>
      <c r="D890" s="694"/>
      <c r="E890" s="676"/>
      <c r="F890" s="859"/>
    </row>
    <row r="891" spans="1:6" s="531" customFormat="1" ht="14.25">
      <c r="A891" s="644"/>
      <c r="B891" s="724" t="s">
        <v>1030</v>
      </c>
      <c r="C891" s="643"/>
      <c r="D891" s="694"/>
      <c r="E891" s="676"/>
      <c r="F891" s="859"/>
    </row>
    <row r="892" spans="1:6" s="531" customFormat="1" ht="14.25">
      <c r="A892" s="644"/>
      <c r="B892" s="724" t="s">
        <v>1031</v>
      </c>
      <c r="C892" s="643"/>
      <c r="D892" s="694"/>
      <c r="E892" s="676"/>
      <c r="F892" s="859"/>
    </row>
    <row r="893" spans="1:6" s="531" customFormat="1" ht="72">
      <c r="A893" s="644"/>
      <c r="B893" s="724" t="s">
        <v>1032</v>
      </c>
      <c r="C893" s="643"/>
      <c r="D893" s="694"/>
      <c r="E893" s="676"/>
      <c r="F893" s="859"/>
    </row>
    <row r="894" spans="1:6" s="531" customFormat="1" ht="14.25">
      <c r="A894" s="644"/>
      <c r="B894" s="724" t="s">
        <v>1033</v>
      </c>
      <c r="C894" s="695" t="s">
        <v>11</v>
      </c>
      <c r="D894" s="695">
        <v>1</v>
      </c>
      <c r="E894" s="874"/>
      <c r="F894" s="859"/>
    </row>
    <row r="895" spans="1:6" s="531" customFormat="1" ht="14.25">
      <c r="A895" s="644"/>
      <c r="B895" s="721"/>
      <c r="C895" s="643"/>
      <c r="D895" s="694"/>
      <c r="E895" s="676"/>
      <c r="F895" s="859"/>
    </row>
    <row r="896" spans="1:6" s="527" customFormat="1" ht="28.5">
      <c r="A896" s="645" t="s">
        <v>75</v>
      </c>
      <c r="B896" s="725" t="s">
        <v>41</v>
      </c>
      <c r="C896" s="646"/>
      <c r="D896" s="646"/>
      <c r="E896" s="826"/>
      <c r="F896" s="826"/>
    </row>
    <row r="897" spans="1:6" s="527" customFormat="1" ht="14.25">
      <c r="A897" s="522"/>
      <c r="B897" s="267"/>
      <c r="C897" s="621"/>
      <c r="D897" s="621"/>
      <c r="E897" s="826"/>
      <c r="F897" s="826"/>
    </row>
    <row r="898" spans="1:6" s="527" customFormat="1" ht="14.25">
      <c r="A898" s="281"/>
      <c r="B898" s="282" t="s">
        <v>117</v>
      </c>
      <c r="C898" s="283"/>
      <c r="D898" s="283"/>
      <c r="E898" s="674"/>
      <c r="F898" s="674">
        <f>SUM(F792:F897)</f>
        <v>0</v>
      </c>
    </row>
    <row r="899" spans="1:6" ht="14.25">
      <c r="A899" s="284"/>
      <c r="B899" s="285"/>
      <c r="C899" s="286"/>
      <c r="D899" s="286"/>
      <c r="E899" s="660"/>
      <c r="F899" s="660"/>
    </row>
    <row r="900" spans="1:6" s="151" customFormat="1" ht="18" customHeight="1">
      <c r="A900" s="148" t="s">
        <v>24</v>
      </c>
      <c r="B900" s="149" t="s">
        <v>78</v>
      </c>
      <c r="C900" s="150"/>
      <c r="D900" s="150"/>
      <c r="E900" s="667"/>
      <c r="F900" s="667"/>
    </row>
    <row r="901" spans="1:6" s="197" customFormat="1" ht="14.25">
      <c r="A901" s="337">
        <v>1</v>
      </c>
      <c r="B901" s="157" t="s">
        <v>463</v>
      </c>
      <c r="C901" s="290"/>
      <c r="D901" s="291"/>
      <c r="E901" s="660"/>
      <c r="F901" s="660"/>
    </row>
    <row r="902" spans="1:6" ht="98.25" customHeight="1">
      <c r="A902" s="169"/>
      <c r="B902" s="122" t="s">
        <v>1082</v>
      </c>
      <c r="C902" s="143"/>
      <c r="D902" s="292"/>
      <c r="E902" s="659"/>
      <c r="F902" s="659"/>
    </row>
    <row r="903" spans="1:6" s="296" customFormat="1" ht="14.25">
      <c r="A903" s="293"/>
      <c r="B903" s="122" t="s">
        <v>265</v>
      </c>
      <c r="C903" s="294"/>
      <c r="D903" s="295"/>
      <c r="E903" s="659"/>
      <c r="F903" s="659"/>
    </row>
    <row r="904" spans="1:6" ht="33" customHeight="1">
      <c r="A904" s="169"/>
      <c r="B904" s="122" t="s">
        <v>1083</v>
      </c>
      <c r="C904" s="143"/>
      <c r="D904" s="292"/>
      <c r="E904" s="659"/>
      <c r="F904" s="659"/>
    </row>
    <row r="905" spans="1:6" ht="14.25">
      <c r="A905" s="156" t="s">
        <v>4</v>
      </c>
      <c r="B905" s="122" t="s">
        <v>449</v>
      </c>
      <c r="C905" s="143" t="s">
        <v>68</v>
      </c>
      <c r="D905" s="297">
        <v>750</v>
      </c>
      <c r="E905" s="857"/>
      <c r="F905" s="659">
        <f>D905*E905</f>
        <v>0</v>
      </c>
    </row>
    <row r="906" spans="1:6" ht="14.25">
      <c r="A906" s="156" t="s">
        <v>5</v>
      </c>
      <c r="B906" s="122" t="s">
        <v>450</v>
      </c>
      <c r="C906" s="143" t="s">
        <v>68</v>
      </c>
      <c r="D906" s="297">
        <v>1850</v>
      </c>
      <c r="E906" s="857"/>
      <c r="F906" s="659">
        <f>D906*E906</f>
        <v>0</v>
      </c>
    </row>
    <row r="907" spans="1:6" ht="14.25">
      <c r="A907" s="156" t="s">
        <v>6</v>
      </c>
      <c r="B907" s="122" t="s">
        <v>451</v>
      </c>
      <c r="C907" s="143" t="s">
        <v>68</v>
      </c>
      <c r="D907" s="297">
        <v>25</v>
      </c>
      <c r="E907" s="857"/>
      <c r="F907" s="659">
        <f>D907*E907</f>
        <v>0</v>
      </c>
    </row>
    <row r="908" spans="1:6" ht="14.25">
      <c r="A908" s="156" t="s">
        <v>18</v>
      </c>
      <c r="B908" s="122" t="s">
        <v>452</v>
      </c>
      <c r="C908" s="143" t="s">
        <v>68</v>
      </c>
      <c r="D908" s="297">
        <v>10</v>
      </c>
      <c r="E908" s="857"/>
      <c r="F908" s="659">
        <f>D908*E908</f>
        <v>0</v>
      </c>
    </row>
    <row r="909" spans="1:6" s="296" customFormat="1" ht="81.75" customHeight="1">
      <c r="A909" s="194"/>
      <c r="B909" s="122" t="s">
        <v>189</v>
      </c>
      <c r="C909" s="294"/>
      <c r="D909" s="298"/>
      <c r="E909" s="659"/>
      <c r="F909" s="659"/>
    </row>
    <row r="910" spans="1:6" ht="14.25">
      <c r="A910" s="169"/>
      <c r="B910" s="160"/>
      <c r="C910" s="143"/>
      <c r="D910" s="297"/>
      <c r="E910" s="659"/>
      <c r="F910" s="659"/>
    </row>
    <row r="911" spans="1:6" ht="14.25">
      <c r="A911" s="301">
        <v>2</v>
      </c>
      <c r="B911" s="157" t="s">
        <v>453</v>
      </c>
      <c r="C911" s="121"/>
      <c r="D911" s="121"/>
      <c r="E911" s="659"/>
      <c r="F911" s="659"/>
    </row>
    <row r="912" spans="1:6" ht="97.5" customHeight="1">
      <c r="A912" s="173"/>
      <c r="B912" s="122" t="s">
        <v>1084</v>
      </c>
      <c r="C912" s="121"/>
      <c r="D912" s="121"/>
      <c r="E912" s="660"/>
      <c r="F912" s="659"/>
    </row>
    <row r="913" spans="1:6" ht="33" customHeight="1">
      <c r="A913" s="173"/>
      <c r="B913" s="122" t="s">
        <v>1085</v>
      </c>
      <c r="C913" s="121"/>
      <c r="D913" s="121"/>
      <c r="E913" s="660"/>
      <c r="F913" s="659"/>
    </row>
    <row r="914" spans="1:6" ht="14.25">
      <c r="A914" s="173"/>
      <c r="B914" s="122"/>
      <c r="C914" s="121"/>
      <c r="D914" s="121"/>
      <c r="E914" s="660"/>
      <c r="F914" s="659"/>
    </row>
    <row r="915" spans="1:6" ht="14.25">
      <c r="A915" s="201" t="s">
        <v>4</v>
      </c>
      <c r="B915" s="122" t="s">
        <v>449</v>
      </c>
      <c r="C915" s="121" t="s">
        <v>68</v>
      </c>
      <c r="D915" s="299">
        <f>D905*5%</f>
        <v>37.5</v>
      </c>
      <c r="E915" s="857"/>
      <c r="F915" s="659">
        <f>D915*E915</f>
        <v>0</v>
      </c>
    </row>
    <row r="916" spans="1:6" ht="14.25">
      <c r="A916" s="201" t="s">
        <v>5</v>
      </c>
      <c r="B916" s="122" t="s">
        <v>450</v>
      </c>
      <c r="C916" s="121" t="s">
        <v>68</v>
      </c>
      <c r="D916" s="299">
        <f>D906*5%</f>
        <v>92.5</v>
      </c>
      <c r="E916" s="857"/>
      <c r="F916" s="659">
        <f>D916*E916</f>
        <v>0</v>
      </c>
    </row>
    <row r="917" spans="1:6" ht="14.25">
      <c r="A917" s="201" t="s">
        <v>6</v>
      </c>
      <c r="B917" s="122" t="s">
        <v>451</v>
      </c>
      <c r="C917" s="121" t="s">
        <v>68</v>
      </c>
      <c r="D917" s="299">
        <v>5</v>
      </c>
      <c r="E917" s="857"/>
      <c r="F917" s="659">
        <f>D917*E917</f>
        <v>0</v>
      </c>
    </row>
    <row r="918" spans="1:6" ht="14.25">
      <c r="A918" s="201" t="s">
        <v>18</v>
      </c>
      <c r="B918" s="122" t="s">
        <v>452</v>
      </c>
      <c r="C918" s="121" t="s">
        <v>68</v>
      </c>
      <c r="D918" s="299">
        <v>5</v>
      </c>
      <c r="E918" s="857"/>
      <c r="F918" s="659">
        <f>D918*E918</f>
        <v>0</v>
      </c>
    </row>
    <row r="919" spans="1:6" s="296" customFormat="1" ht="80.25" customHeight="1">
      <c r="A919" s="201"/>
      <c r="B919" s="122" t="s">
        <v>189</v>
      </c>
      <c r="C919" s="121"/>
      <c r="D919" s="300"/>
      <c r="E919" s="659"/>
      <c r="F919" s="659"/>
    </row>
    <row r="920" spans="1:6" ht="14.25">
      <c r="A920" s="169"/>
      <c r="B920" s="160"/>
      <c r="C920" s="143"/>
      <c r="D920" s="292"/>
      <c r="E920" s="659"/>
      <c r="F920" s="659"/>
    </row>
    <row r="921" spans="1:6" s="302" customFormat="1" ht="21" customHeight="1">
      <c r="A921" s="301">
        <v>3</v>
      </c>
      <c r="B921" s="157" t="s">
        <v>291</v>
      </c>
      <c r="C921" s="121"/>
      <c r="D921" s="299"/>
      <c r="E921" s="659"/>
      <c r="F921" s="659"/>
    </row>
    <row r="922" spans="1:6" s="302" customFormat="1" ht="108.75" customHeight="1">
      <c r="A922" s="303"/>
      <c r="B922" s="122" t="s">
        <v>292</v>
      </c>
      <c r="C922" s="141"/>
      <c r="D922" s="299"/>
      <c r="E922" s="659"/>
      <c r="F922" s="658"/>
    </row>
    <row r="923" spans="1:6" s="302" customFormat="1" ht="29.25" customHeight="1">
      <c r="A923" s="304"/>
      <c r="B923" s="122" t="s">
        <v>299</v>
      </c>
      <c r="C923" s="141"/>
      <c r="D923" s="299"/>
      <c r="E923" s="659"/>
      <c r="F923" s="658"/>
    </row>
    <row r="924" spans="1:6" s="302" customFormat="1" ht="22.5" customHeight="1">
      <c r="A924" s="305"/>
      <c r="B924" s="157" t="s">
        <v>293</v>
      </c>
      <c r="C924" s="353"/>
      <c r="D924" s="354"/>
      <c r="E924" s="659"/>
      <c r="F924" s="659"/>
    </row>
    <row r="925" spans="1:6" s="302" customFormat="1" ht="16.5" customHeight="1">
      <c r="A925" s="304" t="s">
        <v>4</v>
      </c>
      <c r="B925" s="122" t="s">
        <v>294</v>
      </c>
      <c r="C925" s="121" t="s">
        <v>68</v>
      </c>
      <c r="D925" s="299">
        <v>8350</v>
      </c>
      <c r="E925" s="821"/>
      <c r="F925" s="659">
        <f>D925*E925</f>
        <v>0</v>
      </c>
    </row>
    <row r="926" spans="1:6" s="302" customFormat="1" ht="12.75" customHeight="1">
      <c r="A926" s="304"/>
      <c r="B926" s="122"/>
      <c r="C926" s="141"/>
      <c r="D926" s="299"/>
      <c r="E926" s="659"/>
      <c r="F926" s="658"/>
    </row>
    <row r="927" spans="1:6" s="302" customFormat="1" ht="21" customHeight="1">
      <c r="A927" s="301">
        <v>4</v>
      </c>
      <c r="B927" s="157" t="s">
        <v>295</v>
      </c>
      <c r="C927" s="121"/>
      <c r="D927" s="299"/>
      <c r="E927" s="659"/>
      <c r="F927" s="659"/>
    </row>
    <row r="928" spans="1:6" s="302" customFormat="1" ht="157.5" customHeight="1">
      <c r="A928" s="305"/>
      <c r="B928" s="122" t="s">
        <v>296</v>
      </c>
      <c r="C928" s="353"/>
      <c r="D928" s="354"/>
      <c r="E928" s="659"/>
      <c r="F928" s="659"/>
    </row>
    <row r="929" spans="1:6" s="302" customFormat="1" ht="35.25" customHeight="1">
      <c r="A929" s="306"/>
      <c r="B929" s="307" t="s">
        <v>299</v>
      </c>
      <c r="C929" s="355"/>
      <c r="D929" s="299"/>
      <c r="E929" s="659"/>
      <c r="F929" s="658"/>
    </row>
    <row r="930" spans="1:6" s="302" customFormat="1" ht="18.75" customHeight="1">
      <c r="A930" s="308"/>
      <c r="B930" s="309" t="s">
        <v>297</v>
      </c>
      <c r="C930" s="356"/>
      <c r="D930" s="354"/>
      <c r="E930" s="659"/>
      <c r="F930" s="659"/>
    </row>
    <row r="931" spans="1:6" s="302" customFormat="1" ht="16.5" customHeight="1">
      <c r="A931" s="590" t="s">
        <v>4</v>
      </c>
      <c r="B931" s="591" t="s">
        <v>298</v>
      </c>
      <c r="C931" s="696" t="s">
        <v>68</v>
      </c>
      <c r="D931" s="697">
        <v>400</v>
      </c>
      <c r="E931" s="821"/>
      <c r="F931" s="659">
        <f>D931*E931</f>
        <v>0</v>
      </c>
    </row>
    <row r="932" spans="1:8" s="197" customFormat="1" ht="14.25">
      <c r="A932" s="289"/>
      <c r="B932" s="159"/>
      <c r="C932" s="290"/>
      <c r="D932" s="291"/>
      <c r="E932" s="660"/>
      <c r="F932" s="660"/>
      <c r="G932" s="302"/>
      <c r="H932" s="302"/>
    </row>
    <row r="933" spans="1:6" s="197" customFormat="1" ht="14.25">
      <c r="A933" s="337">
        <v>5</v>
      </c>
      <c r="B933" s="159" t="s">
        <v>110</v>
      </c>
      <c r="C933" s="290"/>
      <c r="D933" s="291"/>
      <c r="E933" s="660"/>
      <c r="F933" s="660"/>
    </row>
    <row r="934" spans="1:6" ht="47.25" customHeight="1">
      <c r="A934" s="169"/>
      <c r="B934" s="122" t="s">
        <v>1086</v>
      </c>
      <c r="C934" s="143"/>
      <c r="D934" s="143"/>
      <c r="E934" s="659"/>
      <c r="F934" s="659"/>
    </row>
    <row r="935" spans="1:6" ht="17.25" customHeight="1">
      <c r="A935" s="156" t="s">
        <v>4</v>
      </c>
      <c r="B935" s="160" t="s">
        <v>69</v>
      </c>
      <c r="C935" s="143" t="s">
        <v>28</v>
      </c>
      <c r="D935" s="143">
        <v>10</v>
      </c>
      <c r="E935" s="857"/>
      <c r="F935" s="659">
        <f>D935*E935</f>
        <v>0</v>
      </c>
    </row>
    <row r="936" spans="1:6" ht="17.25" customHeight="1">
      <c r="A936" s="156" t="s">
        <v>5</v>
      </c>
      <c r="B936" s="160" t="s">
        <v>70</v>
      </c>
      <c r="C936" s="143" t="s">
        <v>28</v>
      </c>
      <c r="D936" s="143">
        <v>10</v>
      </c>
      <c r="E936" s="857"/>
      <c r="F936" s="659">
        <f>D936*E936</f>
        <v>0</v>
      </c>
    </row>
    <row r="937" spans="1:6" ht="17.25" customHeight="1">
      <c r="A937" s="156" t="s">
        <v>6</v>
      </c>
      <c r="B937" s="160" t="s">
        <v>71</v>
      </c>
      <c r="C937" s="143" t="s">
        <v>28</v>
      </c>
      <c r="D937" s="143">
        <v>10</v>
      </c>
      <c r="E937" s="857"/>
      <c r="F937" s="659">
        <f>D937*E937</f>
        <v>0</v>
      </c>
    </row>
    <row r="938" spans="1:6" ht="17.25" customHeight="1">
      <c r="A938" s="156" t="s">
        <v>18</v>
      </c>
      <c r="B938" s="160" t="s">
        <v>72</v>
      </c>
      <c r="C938" s="143" t="s">
        <v>28</v>
      </c>
      <c r="D938" s="143">
        <v>10</v>
      </c>
      <c r="E938" s="857"/>
      <c r="F938" s="659">
        <f>D938*E938</f>
        <v>0</v>
      </c>
    </row>
    <row r="939" spans="1:6" ht="14.25">
      <c r="A939" s="156"/>
      <c r="B939" s="160"/>
      <c r="C939" s="143"/>
      <c r="D939" s="143"/>
      <c r="E939" s="659"/>
      <c r="F939" s="659"/>
    </row>
    <row r="940" spans="1:6" s="197" customFormat="1" ht="14.25">
      <c r="A940" s="337">
        <v>6</v>
      </c>
      <c r="B940" s="157" t="s">
        <v>300</v>
      </c>
      <c r="C940" s="290"/>
      <c r="D940" s="291"/>
      <c r="E940" s="660"/>
      <c r="F940" s="660"/>
    </row>
    <row r="941" spans="1:6" ht="51" customHeight="1">
      <c r="A941" s="169"/>
      <c r="B941" s="160" t="s">
        <v>224</v>
      </c>
      <c r="C941" s="143" t="s">
        <v>68</v>
      </c>
      <c r="D941" s="292">
        <v>45</v>
      </c>
      <c r="E941" s="821"/>
      <c r="F941" s="659">
        <f>D941*E941</f>
        <v>0</v>
      </c>
    </row>
    <row r="942" spans="1:6" ht="14.25">
      <c r="A942" s="169"/>
      <c r="B942" s="160"/>
      <c r="C942" s="143"/>
      <c r="D942" s="143"/>
      <c r="E942" s="659"/>
      <c r="F942" s="659"/>
    </row>
    <row r="943" spans="1:6" s="197" customFormat="1" ht="33" customHeight="1">
      <c r="A943" s="337">
        <v>7</v>
      </c>
      <c r="B943" s="157" t="s">
        <v>301</v>
      </c>
      <c r="C943" s="310"/>
      <c r="D943" s="291"/>
      <c r="E943" s="660"/>
      <c r="F943" s="660"/>
    </row>
    <row r="944" spans="1:6" ht="66" customHeight="1">
      <c r="A944" s="338"/>
      <c r="B944" s="122" t="s">
        <v>302</v>
      </c>
      <c r="C944" s="121" t="s">
        <v>68</v>
      </c>
      <c r="D944" s="292">
        <v>40</v>
      </c>
      <c r="E944" s="821"/>
      <c r="F944" s="659">
        <f>D944*E944</f>
        <v>0</v>
      </c>
    </row>
    <row r="945" spans="1:6" ht="14.25">
      <c r="A945" s="338"/>
      <c r="B945" s="160"/>
      <c r="C945" s="143"/>
      <c r="D945" s="311"/>
      <c r="E945" s="659"/>
      <c r="F945" s="659"/>
    </row>
    <row r="946" spans="1:6" s="197" customFormat="1" ht="28.5">
      <c r="A946" s="337">
        <v>8</v>
      </c>
      <c r="B946" s="157" t="s">
        <v>1087</v>
      </c>
      <c r="C946" s="290"/>
      <c r="D946" s="312"/>
      <c r="E946" s="660"/>
      <c r="F946" s="660"/>
    </row>
    <row r="947" spans="1:6" ht="110.25" customHeight="1">
      <c r="A947" s="169"/>
      <c r="B947" s="122" t="s">
        <v>1088</v>
      </c>
      <c r="C947" s="143"/>
      <c r="D947" s="313"/>
      <c r="E947" s="659"/>
      <c r="F947" s="659"/>
    </row>
    <row r="948" spans="1:6" ht="18" customHeight="1">
      <c r="A948" s="156" t="s">
        <v>4</v>
      </c>
      <c r="B948" s="122" t="s">
        <v>149</v>
      </c>
      <c r="C948" s="143" t="s">
        <v>68</v>
      </c>
      <c r="D948" s="292">
        <v>25</v>
      </c>
      <c r="E948" s="857"/>
      <c r="F948" s="659">
        <f>D948*E948</f>
        <v>0</v>
      </c>
    </row>
    <row r="949" spans="1:6" ht="18" customHeight="1">
      <c r="A949" s="156" t="s">
        <v>5</v>
      </c>
      <c r="B949" s="122" t="s">
        <v>168</v>
      </c>
      <c r="C949" s="143" t="s">
        <v>11</v>
      </c>
      <c r="D949" s="143">
        <v>75</v>
      </c>
      <c r="E949" s="857"/>
      <c r="F949" s="659">
        <f>D949*E949</f>
        <v>0</v>
      </c>
    </row>
    <row r="950" spans="1:6" ht="14.25">
      <c r="A950" s="156"/>
      <c r="B950" s="160"/>
      <c r="C950" s="143"/>
      <c r="D950" s="143"/>
      <c r="E950" s="659"/>
      <c r="F950" s="659"/>
    </row>
    <row r="951" spans="1:6" ht="14.25">
      <c r="A951" s="162" t="s">
        <v>144</v>
      </c>
      <c r="B951" s="159"/>
      <c r="C951" s="143"/>
      <c r="D951" s="143"/>
      <c r="E951" s="659"/>
      <c r="F951" s="659"/>
    </row>
    <row r="952" spans="1:6" ht="72">
      <c r="A952" s="162" t="s">
        <v>477</v>
      </c>
      <c r="B952" s="159" t="s">
        <v>145</v>
      </c>
      <c r="C952" s="143"/>
      <c r="D952" s="143"/>
      <c r="E952" s="659"/>
      <c r="F952" s="659"/>
    </row>
    <row r="953" spans="1:6" ht="43.5">
      <c r="A953" s="162" t="s">
        <v>471</v>
      </c>
      <c r="B953" s="159" t="s">
        <v>146</v>
      </c>
      <c r="C953" s="143"/>
      <c r="D953" s="143"/>
      <c r="E953" s="659"/>
      <c r="F953" s="659"/>
    </row>
    <row r="954" spans="1:6" ht="57.75">
      <c r="A954" s="162" t="s">
        <v>472</v>
      </c>
      <c r="B954" s="159" t="s">
        <v>147</v>
      </c>
      <c r="C954" s="143"/>
      <c r="D954" s="143"/>
      <c r="E954" s="659"/>
      <c r="F954" s="659"/>
    </row>
    <row r="955" spans="1:6" ht="28.5">
      <c r="A955" s="162" t="s">
        <v>109</v>
      </c>
      <c r="B955" s="159" t="s">
        <v>148</v>
      </c>
      <c r="C955" s="143"/>
      <c r="D955" s="143"/>
      <c r="E955" s="659"/>
      <c r="F955" s="659"/>
    </row>
    <row r="956" spans="1:6" s="296" customFormat="1" ht="14.25">
      <c r="A956" s="314"/>
      <c r="B956" s="315"/>
      <c r="C956" s="294"/>
      <c r="D956" s="294"/>
      <c r="E956" s="659"/>
      <c r="F956" s="659"/>
    </row>
    <row r="957" spans="1:6" ht="28.5">
      <c r="A957" s="301">
        <v>9</v>
      </c>
      <c r="B957" s="157" t="s">
        <v>197</v>
      </c>
      <c r="C957" s="121"/>
      <c r="D957" s="294"/>
      <c r="E957" s="659"/>
      <c r="F957" s="659"/>
    </row>
    <row r="958" spans="1:6" ht="72">
      <c r="A958" s="317"/>
      <c r="B958" s="122" t="s">
        <v>454</v>
      </c>
      <c r="C958" s="121"/>
      <c r="D958" s="294"/>
      <c r="E958" s="659"/>
      <c r="F958" s="659"/>
    </row>
    <row r="959" spans="1:6" ht="14.25">
      <c r="A959" s="316" t="s">
        <v>29</v>
      </c>
      <c r="B959" s="157" t="s">
        <v>203</v>
      </c>
      <c r="C959" s="121"/>
      <c r="D959" s="294"/>
      <c r="E959" s="659"/>
      <c r="F959" s="659"/>
    </row>
    <row r="960" spans="1:6" ht="14.25">
      <c r="A960" s="317"/>
      <c r="B960" s="122" t="s">
        <v>205</v>
      </c>
      <c r="C960" s="121"/>
      <c r="D960" s="294"/>
      <c r="E960" s="659"/>
      <c r="F960" s="659"/>
    </row>
    <row r="961" spans="1:6" ht="14.25">
      <c r="A961" s="317" t="s">
        <v>4</v>
      </c>
      <c r="B961" s="122" t="s">
        <v>206</v>
      </c>
      <c r="C961" s="121" t="s">
        <v>11</v>
      </c>
      <c r="D961" s="121">
        <v>7</v>
      </c>
      <c r="E961" s="823"/>
      <c r="F961" s="659">
        <f>D961*E961</f>
        <v>0</v>
      </c>
    </row>
    <row r="962" spans="1:6" ht="14.25">
      <c r="A962" s="317" t="s">
        <v>5</v>
      </c>
      <c r="B962" s="122" t="s">
        <v>207</v>
      </c>
      <c r="C962" s="121" t="s">
        <v>11</v>
      </c>
      <c r="D962" s="121">
        <v>22</v>
      </c>
      <c r="E962" s="823"/>
      <c r="F962" s="659">
        <f>D962*E962</f>
        <v>0</v>
      </c>
    </row>
    <row r="963" spans="1:6" ht="14.25">
      <c r="A963" s="318"/>
      <c r="B963" s="319"/>
      <c r="C963" s="294"/>
      <c r="D963" s="294"/>
      <c r="E963" s="658"/>
      <c r="F963" s="659"/>
    </row>
    <row r="964" spans="1:6" ht="28.5">
      <c r="A964" s="316">
        <v>10</v>
      </c>
      <c r="B964" s="157" t="s">
        <v>204</v>
      </c>
      <c r="C964" s="121"/>
      <c r="D964" s="294"/>
      <c r="E964" s="659"/>
      <c r="F964" s="659"/>
    </row>
    <row r="965" spans="1:6" ht="43.5">
      <c r="A965" s="317"/>
      <c r="B965" s="122" t="s">
        <v>455</v>
      </c>
      <c r="C965" s="121"/>
      <c r="D965" s="294"/>
      <c r="E965" s="659"/>
      <c r="F965" s="659"/>
    </row>
    <row r="966" spans="1:6" ht="14.25">
      <c r="A966" s="316" t="s">
        <v>29</v>
      </c>
      <c r="B966" s="157" t="s">
        <v>198</v>
      </c>
      <c r="C966" s="121"/>
      <c r="D966" s="294"/>
      <c r="E966" s="659"/>
      <c r="F966" s="659"/>
    </row>
    <row r="967" spans="1:6" ht="14.25">
      <c r="A967" s="317"/>
      <c r="B967" s="122" t="s">
        <v>205</v>
      </c>
      <c r="C967" s="121"/>
      <c r="D967" s="294"/>
      <c r="E967" s="659"/>
      <c r="F967" s="659"/>
    </row>
    <row r="968" spans="1:6" ht="14.25">
      <c r="A968" s="317" t="s">
        <v>4</v>
      </c>
      <c r="B968" s="122" t="s">
        <v>206</v>
      </c>
      <c r="C968" s="121" t="s">
        <v>11</v>
      </c>
      <c r="D968" s="121">
        <v>7</v>
      </c>
      <c r="E968" s="823"/>
      <c r="F968" s="659">
        <f>D968*E968</f>
        <v>0</v>
      </c>
    </row>
    <row r="969" spans="1:6" ht="14.25">
      <c r="A969" s="317" t="s">
        <v>5</v>
      </c>
      <c r="B969" s="122" t="s">
        <v>207</v>
      </c>
      <c r="C969" s="121" t="s">
        <v>11</v>
      </c>
      <c r="D969" s="121">
        <v>22</v>
      </c>
      <c r="E969" s="823"/>
      <c r="F969" s="659">
        <f>D969*E969</f>
        <v>0</v>
      </c>
    </row>
    <row r="970" spans="1:6" ht="14.25">
      <c r="A970" s="318"/>
      <c r="B970" s="319"/>
      <c r="C970" s="294"/>
      <c r="D970" s="294"/>
      <c r="E970" s="659"/>
      <c r="F970" s="659"/>
    </row>
    <row r="971" spans="1:6" s="527" customFormat="1" ht="14.25">
      <c r="A971" s="575">
        <v>11</v>
      </c>
      <c r="B971" s="157" t="s">
        <v>919</v>
      </c>
      <c r="C971" s="576"/>
      <c r="D971" s="572"/>
      <c r="E971" s="830"/>
      <c r="F971" s="830"/>
    </row>
    <row r="972" spans="1:6" s="491" customFormat="1" ht="62.25" customHeight="1">
      <c r="A972" s="577"/>
      <c r="B972" s="122" t="s">
        <v>925</v>
      </c>
      <c r="C972" s="429"/>
      <c r="D972" s="574"/>
      <c r="E972" s="533"/>
      <c r="F972" s="533"/>
    </row>
    <row r="973" spans="1:6" s="491" customFormat="1" ht="14.25">
      <c r="A973" s="575" t="s">
        <v>29</v>
      </c>
      <c r="B973" s="157" t="s">
        <v>920</v>
      </c>
      <c r="C973" s="429"/>
      <c r="D973" s="574"/>
      <c r="E973" s="533"/>
      <c r="F973" s="533"/>
    </row>
    <row r="974" spans="1:6" s="491" customFormat="1" ht="14.25">
      <c r="A974" s="577"/>
      <c r="B974" s="122" t="s">
        <v>921</v>
      </c>
      <c r="C974" s="429"/>
      <c r="D974" s="574"/>
      <c r="E974" s="533"/>
      <c r="F974" s="533"/>
    </row>
    <row r="975" spans="1:6" s="491" customFormat="1" ht="14.25">
      <c r="A975" s="577" t="s">
        <v>4</v>
      </c>
      <c r="B975" s="122" t="s">
        <v>922</v>
      </c>
      <c r="C975" s="429" t="s">
        <v>11</v>
      </c>
      <c r="D975" s="429">
        <v>144</v>
      </c>
      <c r="E975" s="533"/>
      <c r="F975" s="659">
        <f>D975*E975</f>
        <v>0</v>
      </c>
    </row>
    <row r="976" spans="1:6" s="491" customFormat="1" ht="14.25">
      <c r="A976" s="577" t="s">
        <v>5</v>
      </c>
      <c r="B976" s="122" t="s">
        <v>923</v>
      </c>
      <c r="C976" s="429" t="s">
        <v>11</v>
      </c>
      <c r="D976" s="429" t="s">
        <v>313</v>
      </c>
      <c r="E976" s="533"/>
      <c r="F976" s="830"/>
    </row>
    <row r="977" spans="1:6" s="491" customFormat="1" ht="14.25">
      <c r="A977" s="577"/>
      <c r="B977" s="122"/>
      <c r="C977" s="429"/>
      <c r="D977" s="429"/>
      <c r="E977" s="533"/>
      <c r="F977" s="830"/>
    </row>
    <row r="978" spans="1:6" s="491" customFormat="1" ht="14.25">
      <c r="A978" s="575" t="s">
        <v>30</v>
      </c>
      <c r="B978" s="157" t="s">
        <v>924</v>
      </c>
      <c r="C978" s="429"/>
      <c r="D978" s="429"/>
      <c r="E978" s="533"/>
      <c r="F978" s="830"/>
    </row>
    <row r="979" spans="1:6" s="491" customFormat="1" ht="14.25">
      <c r="A979" s="577"/>
      <c r="B979" s="122" t="s">
        <v>921</v>
      </c>
      <c r="C979" s="429"/>
      <c r="D979" s="429"/>
      <c r="E979" s="533"/>
      <c r="F979" s="830"/>
    </row>
    <row r="980" spans="1:6" s="491" customFormat="1" ht="14.25">
      <c r="A980" s="577" t="s">
        <v>5</v>
      </c>
      <c r="B980" s="122" t="s">
        <v>922</v>
      </c>
      <c r="C980" s="429" t="s">
        <v>11</v>
      </c>
      <c r="D980" s="429">
        <v>144</v>
      </c>
      <c r="E980" s="533"/>
      <c r="F980" s="660">
        <f>D980*E980</f>
        <v>0</v>
      </c>
    </row>
    <row r="981" spans="1:6" s="491" customFormat="1" ht="14.25">
      <c r="A981" s="577" t="s">
        <v>6</v>
      </c>
      <c r="B981" s="122" t="s">
        <v>923</v>
      </c>
      <c r="C981" s="429" t="s">
        <v>11</v>
      </c>
      <c r="D981" s="429" t="s">
        <v>313</v>
      </c>
      <c r="E981" s="533"/>
      <c r="F981" s="533"/>
    </row>
    <row r="982" spans="1:6" s="491" customFormat="1" ht="14.25">
      <c r="A982" s="573"/>
      <c r="B982" s="319"/>
      <c r="C982" s="574"/>
      <c r="D982" s="574"/>
      <c r="E982" s="533"/>
      <c r="F982" s="533"/>
    </row>
    <row r="983" spans="1:6" ht="30.75" customHeight="1">
      <c r="A983" s="592">
        <v>12</v>
      </c>
      <c r="B983" s="157" t="s">
        <v>457</v>
      </c>
      <c r="C983" s="141"/>
      <c r="D983" s="141"/>
      <c r="E983" s="658"/>
      <c r="F983" s="658"/>
    </row>
    <row r="984" spans="1:6" ht="78.75" customHeight="1">
      <c r="A984" s="201"/>
      <c r="B984" s="122" t="s">
        <v>1089</v>
      </c>
      <c r="C984" s="141"/>
      <c r="D984" s="141"/>
      <c r="E984" s="658"/>
      <c r="F984" s="658"/>
    </row>
    <row r="985" spans="1:6" ht="14.25">
      <c r="A985" s="201"/>
      <c r="B985" s="122" t="s">
        <v>196</v>
      </c>
      <c r="C985" s="141"/>
      <c r="D985" s="141"/>
      <c r="E985" s="658"/>
      <c r="F985" s="658"/>
    </row>
    <row r="986" spans="1:6" ht="39" customHeight="1">
      <c r="A986" s="201"/>
      <c r="B986" s="122" t="s">
        <v>1090</v>
      </c>
      <c r="C986" s="141" t="s">
        <v>303</v>
      </c>
      <c r="D986" s="121">
        <v>400</v>
      </c>
      <c r="E986" s="671"/>
      <c r="F986" s="659">
        <f>D986*E986</f>
        <v>0</v>
      </c>
    </row>
    <row r="987" spans="1:6" ht="14.25">
      <c r="A987" s="194"/>
      <c r="B987" s="319"/>
      <c r="C987" s="158"/>
      <c r="D987" s="121"/>
      <c r="E987" s="658"/>
      <c r="F987" s="658"/>
    </row>
    <row r="988" spans="1:6" ht="43.5">
      <c r="A988" s="592">
        <v>13</v>
      </c>
      <c r="B988" s="157" t="s">
        <v>456</v>
      </c>
      <c r="C988" s="141" t="s">
        <v>77</v>
      </c>
      <c r="D988" s="121">
        <v>45</v>
      </c>
      <c r="E988" s="671"/>
      <c r="F988" s="659">
        <f>D988*E988</f>
        <v>0</v>
      </c>
    </row>
    <row r="989" spans="1:6" s="296" customFormat="1" ht="14.25">
      <c r="A989" s="318"/>
      <c r="B989" s="319"/>
      <c r="C989" s="294"/>
      <c r="D989" s="294"/>
      <c r="E989" s="659"/>
      <c r="F989" s="659"/>
    </row>
    <row r="990" spans="1:6" s="197" customFormat="1" ht="14.25">
      <c r="A990" s="682">
        <v>14</v>
      </c>
      <c r="B990" s="159" t="s">
        <v>200</v>
      </c>
      <c r="C990" s="290"/>
      <c r="D990" s="290"/>
      <c r="E990" s="660"/>
      <c r="F990" s="660"/>
    </row>
    <row r="991" spans="1:6" ht="63.75" customHeight="1">
      <c r="A991" s="156"/>
      <c r="B991" s="279" t="s">
        <v>1091</v>
      </c>
      <c r="C991" s="320"/>
      <c r="D991" s="141"/>
      <c r="E991" s="658"/>
      <c r="F991" s="658"/>
    </row>
    <row r="992" spans="1:6" ht="14.25">
      <c r="A992" s="199" t="s">
        <v>29</v>
      </c>
      <c r="B992" s="340" t="s">
        <v>190</v>
      </c>
      <c r="C992" s="320"/>
      <c r="D992" s="141"/>
      <c r="E992" s="658"/>
      <c r="F992" s="658"/>
    </row>
    <row r="993" spans="1:6" ht="14.25">
      <c r="A993" s="201" t="s">
        <v>4</v>
      </c>
      <c r="B993" s="279" t="s">
        <v>191</v>
      </c>
      <c r="C993" s="320" t="s">
        <v>28</v>
      </c>
      <c r="D993" s="158" t="s">
        <v>313</v>
      </c>
      <c r="E993" s="677"/>
      <c r="F993" s="659"/>
    </row>
    <row r="994" spans="1:6" ht="14.25">
      <c r="A994" s="201" t="s">
        <v>5</v>
      </c>
      <c r="B994" s="279" t="s">
        <v>192</v>
      </c>
      <c r="C994" s="320" t="s">
        <v>28</v>
      </c>
      <c r="D994" s="158" t="s">
        <v>313</v>
      </c>
      <c r="E994" s="677"/>
      <c r="F994" s="659"/>
    </row>
    <row r="995" spans="1:6" ht="14.25">
      <c r="A995" s="201"/>
      <c r="B995" s="279"/>
      <c r="C995" s="320"/>
      <c r="D995" s="141"/>
      <c r="E995" s="677"/>
      <c r="F995" s="659"/>
    </row>
    <row r="996" spans="1:6" ht="14.25">
      <c r="A996" s="199" t="s">
        <v>30</v>
      </c>
      <c r="B996" s="340" t="s">
        <v>193</v>
      </c>
      <c r="C996" s="320"/>
      <c r="D996" s="141"/>
      <c r="E996" s="677"/>
      <c r="F996" s="658"/>
    </row>
    <row r="997" spans="1:6" ht="14.25">
      <c r="A997" s="201" t="s">
        <v>4</v>
      </c>
      <c r="B997" s="279" t="s">
        <v>194</v>
      </c>
      <c r="C997" s="320" t="s">
        <v>28</v>
      </c>
      <c r="D997" s="141" t="s">
        <v>313</v>
      </c>
      <c r="E997" s="677"/>
      <c r="F997" s="658"/>
    </row>
    <row r="998" spans="1:6" ht="14.25">
      <c r="A998" s="201" t="s">
        <v>5</v>
      </c>
      <c r="B998" s="279" t="s">
        <v>195</v>
      </c>
      <c r="C998" s="320" t="s">
        <v>28</v>
      </c>
      <c r="D998" s="141" t="s">
        <v>313</v>
      </c>
      <c r="E998" s="677"/>
      <c r="F998" s="658"/>
    </row>
    <row r="999" spans="1:6" ht="14.25">
      <c r="A999" s="156"/>
      <c r="B999" s="287"/>
      <c r="C999" s="321"/>
      <c r="D999" s="158"/>
      <c r="E999" s="658"/>
      <c r="F999" s="658"/>
    </row>
    <row r="1000" spans="1:6" s="197" customFormat="1" ht="14.25">
      <c r="A1000" s="682">
        <v>15</v>
      </c>
      <c r="B1000" s="159" t="s">
        <v>304</v>
      </c>
      <c r="C1000" s="290"/>
      <c r="D1000" s="290"/>
      <c r="E1000" s="677"/>
      <c r="F1000" s="660"/>
    </row>
    <row r="1001" spans="1:6" ht="32.25" customHeight="1">
      <c r="A1001" s="156"/>
      <c r="B1001" s="279" t="s">
        <v>1092</v>
      </c>
      <c r="C1001" s="321"/>
      <c r="D1001" s="158"/>
      <c r="E1001" s="658"/>
      <c r="F1001" s="658"/>
    </row>
    <row r="1002" spans="1:6" s="197" customFormat="1" ht="14.25">
      <c r="A1002" s="199" t="s">
        <v>29</v>
      </c>
      <c r="B1002" s="340" t="s">
        <v>190</v>
      </c>
      <c r="C1002" s="341"/>
      <c r="D1002" s="166"/>
      <c r="E1002" s="664"/>
      <c r="F1002" s="664"/>
    </row>
    <row r="1003" spans="1:6" ht="14.25">
      <c r="A1003" s="201" t="s">
        <v>4</v>
      </c>
      <c r="B1003" s="279" t="s">
        <v>191</v>
      </c>
      <c r="C1003" s="321" t="s">
        <v>28</v>
      </c>
      <c r="D1003" s="158" t="s">
        <v>313</v>
      </c>
      <c r="E1003" s="823"/>
      <c r="F1003" s="659"/>
    </row>
    <row r="1004" spans="1:6" ht="14.25">
      <c r="A1004" s="201" t="s">
        <v>5</v>
      </c>
      <c r="B1004" s="279" t="s">
        <v>192</v>
      </c>
      <c r="C1004" s="321" t="s">
        <v>28</v>
      </c>
      <c r="D1004" s="158" t="s">
        <v>313</v>
      </c>
      <c r="E1004" s="823"/>
      <c r="F1004" s="659"/>
    </row>
    <row r="1005" spans="1:6" s="197" customFormat="1" ht="14.25">
      <c r="A1005" s="199" t="s">
        <v>30</v>
      </c>
      <c r="B1005" s="340" t="s">
        <v>193</v>
      </c>
      <c r="C1005" s="341"/>
      <c r="D1005" s="166"/>
      <c r="E1005" s="664"/>
      <c r="F1005" s="664"/>
    </row>
    <row r="1006" spans="1:6" ht="14.25">
      <c r="A1006" s="201" t="s">
        <v>4</v>
      </c>
      <c r="B1006" s="279" t="s">
        <v>194</v>
      </c>
      <c r="C1006" s="321" t="s">
        <v>28</v>
      </c>
      <c r="D1006" s="158" t="s">
        <v>313</v>
      </c>
      <c r="E1006" s="823"/>
      <c r="F1006" s="658"/>
    </row>
    <row r="1007" spans="1:6" ht="14.25">
      <c r="A1007" s="201" t="s">
        <v>5</v>
      </c>
      <c r="B1007" s="279" t="s">
        <v>195</v>
      </c>
      <c r="C1007" s="321" t="s">
        <v>28</v>
      </c>
      <c r="D1007" s="158" t="s">
        <v>313</v>
      </c>
      <c r="E1007" s="823"/>
      <c r="F1007" s="658"/>
    </row>
    <row r="1008" spans="1:6" ht="14.25">
      <c r="A1008" s="156"/>
      <c r="B1008" s="279"/>
      <c r="C1008" s="321"/>
      <c r="D1008" s="158"/>
      <c r="E1008" s="658"/>
      <c r="F1008" s="658"/>
    </row>
    <row r="1009" spans="1:6" s="197" customFormat="1" ht="14.25">
      <c r="A1009" s="682">
        <v>16</v>
      </c>
      <c r="B1009" s="322" t="s">
        <v>230</v>
      </c>
      <c r="C1009" s="290"/>
      <c r="D1009" s="290"/>
      <c r="E1009" s="660"/>
      <c r="F1009" s="660"/>
    </row>
    <row r="1010" spans="1:6" ht="66" customHeight="1">
      <c r="A1010" s="339"/>
      <c r="B1010" s="324" t="s">
        <v>231</v>
      </c>
      <c r="C1010" s="143" t="s">
        <v>68</v>
      </c>
      <c r="D1010" s="292">
        <v>5</v>
      </c>
      <c r="E1010" s="821"/>
      <c r="F1010" s="659">
        <f>D1010*E1010</f>
        <v>0</v>
      </c>
    </row>
    <row r="1011" spans="1:6" ht="14.25">
      <c r="A1011" s="339"/>
      <c r="B1011" s="122"/>
      <c r="C1011" s="143"/>
      <c r="D1011" s="143"/>
      <c r="E1011" s="659"/>
      <c r="F1011" s="659"/>
    </row>
    <row r="1012" spans="1:6" s="197" customFormat="1" ht="14.25">
      <c r="A1012" s="682">
        <v>17</v>
      </c>
      <c r="B1012" s="157" t="s">
        <v>199</v>
      </c>
      <c r="C1012" s="290"/>
      <c r="D1012" s="290"/>
      <c r="E1012" s="660"/>
      <c r="F1012" s="660"/>
    </row>
    <row r="1013" spans="1:6" ht="36" customHeight="1">
      <c r="A1013" s="323"/>
      <c r="B1013" s="122" t="s">
        <v>462</v>
      </c>
      <c r="C1013" s="143"/>
      <c r="D1013" s="143"/>
      <c r="E1013" s="659"/>
      <c r="F1013" s="659"/>
    </row>
    <row r="1014" spans="1:6" ht="14.25">
      <c r="A1014" s="169" t="s">
        <v>4</v>
      </c>
      <c r="B1014" s="160" t="s">
        <v>458</v>
      </c>
      <c r="C1014" s="143" t="s">
        <v>11</v>
      </c>
      <c r="D1014" s="143" t="s">
        <v>313</v>
      </c>
      <c r="E1014" s="659"/>
      <c r="F1014" s="659"/>
    </row>
    <row r="1015" spans="1:6" ht="14.25">
      <c r="A1015" s="169" t="s">
        <v>5</v>
      </c>
      <c r="B1015" s="160" t="s">
        <v>73</v>
      </c>
      <c r="C1015" s="143" t="s">
        <v>11</v>
      </c>
      <c r="D1015" s="143" t="s">
        <v>313</v>
      </c>
      <c r="E1015" s="659"/>
      <c r="F1015" s="659"/>
    </row>
    <row r="1016" spans="1:6" ht="14.25">
      <c r="A1016" s="169"/>
      <c r="B1016" s="160"/>
      <c r="C1016" s="143"/>
      <c r="D1016" s="143"/>
      <c r="E1016" s="659"/>
      <c r="F1016" s="659"/>
    </row>
    <row r="1017" spans="1:6" s="491" customFormat="1" ht="14.25">
      <c r="A1017" s="522">
        <v>18</v>
      </c>
      <c r="B1017" s="159" t="s">
        <v>873</v>
      </c>
      <c r="C1017" s="489"/>
      <c r="D1017" s="489"/>
      <c r="E1017" s="445"/>
      <c r="F1017" s="445"/>
    </row>
    <row r="1018" spans="1:6" s="491" customFormat="1" ht="14.25">
      <c r="A1018" s="522" t="s">
        <v>4</v>
      </c>
      <c r="B1018" s="159" t="s">
        <v>874</v>
      </c>
      <c r="C1018" s="530"/>
      <c r="D1018" s="489"/>
      <c r="E1018" s="445"/>
      <c r="F1018" s="445"/>
    </row>
    <row r="1019" spans="1:6" s="491" customFormat="1" ht="28.5">
      <c r="A1019" s="490"/>
      <c r="B1019" s="160" t="s">
        <v>875</v>
      </c>
      <c r="C1019" s="530"/>
      <c r="D1019" s="489"/>
      <c r="E1019" s="445"/>
      <c r="F1019" s="445"/>
    </row>
    <row r="1020" spans="1:6" s="491" customFormat="1" ht="14.25">
      <c r="A1020" s="490"/>
      <c r="B1020" s="160" t="s">
        <v>876</v>
      </c>
      <c r="C1020" s="530"/>
      <c r="D1020" s="489"/>
      <c r="E1020" s="445"/>
      <c r="F1020" s="445"/>
    </row>
    <row r="1021" spans="1:6" s="491" customFormat="1" ht="28.5">
      <c r="A1021" s="490"/>
      <c r="B1021" s="160" t="s">
        <v>877</v>
      </c>
      <c r="C1021" s="530"/>
      <c r="D1021" s="489"/>
      <c r="E1021" s="445"/>
      <c r="F1021" s="445"/>
    </row>
    <row r="1022" spans="1:6" s="491" customFormat="1" ht="28.5">
      <c r="A1022" s="490"/>
      <c r="B1022" s="160" t="s">
        <v>878</v>
      </c>
      <c r="C1022" s="530"/>
      <c r="D1022" s="489"/>
      <c r="E1022" s="445"/>
      <c r="F1022" s="445"/>
    </row>
    <row r="1023" spans="1:6" s="491" customFormat="1" ht="43.5">
      <c r="A1023" s="490"/>
      <c r="B1023" s="160" t="s">
        <v>879</v>
      </c>
      <c r="C1023" s="530"/>
      <c r="D1023" s="489"/>
      <c r="E1023" s="445"/>
      <c r="F1023" s="445"/>
    </row>
    <row r="1024" spans="1:6" s="491" customFormat="1" ht="43.5">
      <c r="A1024" s="490"/>
      <c r="B1024" s="160" t="s">
        <v>880</v>
      </c>
      <c r="C1024" s="489"/>
      <c r="D1024" s="489"/>
      <c r="E1024" s="445"/>
      <c r="F1024" s="445"/>
    </row>
    <row r="1025" spans="1:6" s="491" customFormat="1" ht="43.5">
      <c r="A1025" s="490"/>
      <c r="B1025" s="160" t="s">
        <v>881</v>
      </c>
      <c r="C1025" s="489"/>
      <c r="D1025" s="489"/>
      <c r="E1025" s="445"/>
      <c r="F1025" s="445"/>
    </row>
    <row r="1026" spans="1:6" s="491" customFormat="1" ht="14.25">
      <c r="A1026" s="490"/>
      <c r="B1026" s="160" t="s">
        <v>882</v>
      </c>
      <c r="C1026" s="489"/>
      <c r="D1026" s="489"/>
      <c r="E1026" s="445"/>
      <c r="F1026" s="445"/>
    </row>
    <row r="1027" spans="1:6" s="491" customFormat="1" ht="28.5">
      <c r="A1027" s="490"/>
      <c r="B1027" s="160" t="s">
        <v>883</v>
      </c>
      <c r="C1027" s="489"/>
      <c r="D1027" s="489"/>
      <c r="E1027" s="445"/>
      <c r="F1027" s="445"/>
    </row>
    <row r="1028" spans="1:6" s="491" customFormat="1" ht="43.5">
      <c r="A1028" s="490"/>
      <c r="B1028" s="160" t="s">
        <v>884</v>
      </c>
      <c r="C1028" s="489"/>
      <c r="D1028" s="489"/>
      <c r="E1028" s="445"/>
      <c r="F1028" s="445"/>
    </row>
    <row r="1029" spans="1:6" s="531" customFormat="1" ht="28.5">
      <c r="A1029" s="599"/>
      <c r="B1029" s="122" t="s">
        <v>885</v>
      </c>
      <c r="C1029" s="600"/>
      <c r="D1029" s="600"/>
      <c r="E1029" s="831"/>
      <c r="F1029" s="831"/>
    </row>
    <row r="1030" spans="1:6" s="491" customFormat="1" ht="14.25">
      <c r="A1030" s="490"/>
      <c r="B1030" s="122" t="s">
        <v>886</v>
      </c>
      <c r="C1030" s="489"/>
      <c r="D1030" s="489"/>
      <c r="E1030" s="445"/>
      <c r="F1030" s="445"/>
    </row>
    <row r="1031" spans="1:6" s="491" customFormat="1" ht="14.25">
      <c r="A1031" s="490"/>
      <c r="B1031" s="122"/>
      <c r="C1031" s="489"/>
      <c r="D1031" s="489"/>
      <c r="E1031" s="445"/>
      <c r="F1031" s="445"/>
    </row>
    <row r="1032" spans="1:6" s="491" customFormat="1" ht="14.25">
      <c r="A1032" s="490"/>
      <c r="B1032" s="160" t="s">
        <v>887</v>
      </c>
      <c r="C1032" s="489"/>
      <c r="D1032" s="489"/>
      <c r="E1032" s="445"/>
      <c r="F1032" s="445"/>
    </row>
    <row r="1033" spans="1:6" s="491" customFormat="1" ht="14.25">
      <c r="A1033" s="490" t="s">
        <v>29</v>
      </c>
      <c r="B1033" s="160" t="s">
        <v>891</v>
      </c>
      <c r="C1033" s="489" t="s">
        <v>43</v>
      </c>
      <c r="D1033" s="489">
        <v>1</v>
      </c>
      <c r="E1033" s="451"/>
      <c r="F1033" s="445">
        <f>E1033*D1033</f>
        <v>0</v>
      </c>
    </row>
    <row r="1034" spans="1:6" s="491" customFormat="1" ht="14.25">
      <c r="A1034" s="490" t="s">
        <v>30</v>
      </c>
      <c r="B1034" s="160" t="s">
        <v>892</v>
      </c>
      <c r="C1034" s="489" t="s">
        <v>43</v>
      </c>
      <c r="D1034" s="489">
        <v>6</v>
      </c>
      <c r="E1034" s="451"/>
      <c r="F1034" s="445">
        <f aca="true" t="shared" si="11" ref="F1034:F1040">E1034*D1034</f>
        <v>0</v>
      </c>
    </row>
    <row r="1035" spans="1:6" s="491" customFormat="1" ht="14.25">
      <c r="A1035" s="490" t="s">
        <v>31</v>
      </c>
      <c r="B1035" s="160" t="s">
        <v>893</v>
      </c>
      <c r="C1035" s="489" t="s">
        <v>43</v>
      </c>
      <c r="D1035" s="489">
        <v>3</v>
      </c>
      <c r="E1035" s="451"/>
      <c r="F1035" s="445">
        <f t="shared" si="11"/>
        <v>0</v>
      </c>
    </row>
    <row r="1036" spans="1:6" s="491" customFormat="1" ht="14.25">
      <c r="A1036" s="490" t="s">
        <v>32</v>
      </c>
      <c r="B1036" s="160" t="s">
        <v>894</v>
      </c>
      <c r="C1036" s="489" t="s">
        <v>43</v>
      </c>
      <c r="D1036" s="489">
        <v>2</v>
      </c>
      <c r="E1036" s="451"/>
      <c r="F1036" s="445">
        <f t="shared" si="11"/>
        <v>0</v>
      </c>
    </row>
    <row r="1037" spans="1:6" s="491" customFormat="1" ht="14.25">
      <c r="A1037" s="490" t="s">
        <v>37</v>
      </c>
      <c r="B1037" s="160" t="s">
        <v>895</v>
      </c>
      <c r="C1037" s="489" t="s">
        <v>43</v>
      </c>
      <c r="D1037" s="489">
        <v>1</v>
      </c>
      <c r="E1037" s="451"/>
      <c r="F1037" s="445">
        <f t="shared" si="11"/>
        <v>0</v>
      </c>
    </row>
    <row r="1038" spans="1:6" s="491" customFormat="1" ht="14.25">
      <c r="A1038" s="490" t="s">
        <v>39</v>
      </c>
      <c r="B1038" s="160" t="s">
        <v>896</v>
      </c>
      <c r="C1038" s="489" t="s">
        <v>43</v>
      </c>
      <c r="D1038" s="489">
        <v>2</v>
      </c>
      <c r="E1038" s="451"/>
      <c r="F1038" s="445">
        <f t="shared" si="11"/>
        <v>0</v>
      </c>
    </row>
    <row r="1039" spans="1:6" s="491" customFormat="1" ht="14.25">
      <c r="A1039" s="490"/>
      <c r="B1039" s="160"/>
      <c r="C1039" s="489"/>
      <c r="D1039" s="489"/>
      <c r="E1039" s="451"/>
      <c r="F1039" s="445"/>
    </row>
    <row r="1040" spans="1:6" s="491" customFormat="1" ht="28.5">
      <c r="A1040" s="490" t="s">
        <v>5</v>
      </c>
      <c r="B1040" s="160" t="s">
        <v>888</v>
      </c>
      <c r="C1040" s="489" t="s">
        <v>23</v>
      </c>
      <c r="D1040" s="489">
        <v>1</v>
      </c>
      <c r="E1040" s="451"/>
      <c r="F1040" s="445">
        <f t="shared" si="11"/>
        <v>0</v>
      </c>
    </row>
    <row r="1041" spans="1:6" s="491" customFormat="1" ht="14.25">
      <c r="A1041" s="490"/>
      <c r="B1041" s="160"/>
      <c r="C1041" s="489"/>
      <c r="D1041" s="489"/>
      <c r="E1041" s="445"/>
      <c r="F1041" s="445"/>
    </row>
    <row r="1042" spans="1:6" s="491" customFormat="1" ht="14.25">
      <c r="A1042" s="522" t="s">
        <v>6</v>
      </c>
      <c r="B1042" s="159" t="s">
        <v>889</v>
      </c>
      <c r="C1042" s="489"/>
      <c r="D1042" s="489"/>
      <c r="E1042" s="445"/>
      <c r="F1042" s="445"/>
    </row>
    <row r="1043" spans="1:6" s="491" customFormat="1" ht="28.5">
      <c r="A1043" s="490"/>
      <c r="B1043" s="160" t="s">
        <v>890</v>
      </c>
      <c r="C1043" s="489"/>
      <c r="D1043" s="489"/>
      <c r="E1043" s="445"/>
      <c r="F1043" s="445"/>
    </row>
    <row r="1044" spans="1:6" s="491" customFormat="1" ht="14.25">
      <c r="A1044" s="490"/>
      <c r="B1044" s="160"/>
      <c r="C1044" s="489"/>
      <c r="D1044" s="489"/>
      <c r="E1044" s="445"/>
      <c r="F1044" s="445"/>
    </row>
    <row r="1045" spans="1:6" s="491" customFormat="1" ht="14.25">
      <c r="A1045" s="490" t="s">
        <v>29</v>
      </c>
      <c r="B1045" s="160" t="s">
        <v>891</v>
      </c>
      <c r="C1045" s="489" t="s">
        <v>43</v>
      </c>
      <c r="D1045" s="489">
        <f>$D$1033</f>
        <v>1</v>
      </c>
      <c r="E1045" s="451"/>
      <c r="F1045" s="445">
        <f aca="true" t="shared" si="12" ref="F1045:F1050">E1045*D1045</f>
        <v>0</v>
      </c>
    </row>
    <row r="1046" spans="1:6" s="491" customFormat="1" ht="14.25">
      <c r="A1046" s="490" t="s">
        <v>30</v>
      </c>
      <c r="B1046" s="160" t="s">
        <v>892</v>
      </c>
      <c r="C1046" s="489" t="s">
        <v>43</v>
      </c>
      <c r="D1046" s="489">
        <f>$D$1034</f>
        <v>6</v>
      </c>
      <c r="E1046" s="451"/>
      <c r="F1046" s="445">
        <f t="shared" si="12"/>
        <v>0</v>
      </c>
    </row>
    <row r="1047" spans="1:6" s="491" customFormat="1" ht="14.25">
      <c r="A1047" s="490" t="s">
        <v>31</v>
      </c>
      <c r="B1047" s="160" t="s">
        <v>893</v>
      </c>
      <c r="C1047" s="489" t="s">
        <v>43</v>
      </c>
      <c r="D1047" s="489">
        <f>$D$1035</f>
        <v>3</v>
      </c>
      <c r="E1047" s="451"/>
      <c r="F1047" s="445">
        <f t="shared" si="12"/>
        <v>0</v>
      </c>
    </row>
    <row r="1048" spans="1:6" s="491" customFormat="1" ht="14.25">
      <c r="A1048" s="490" t="s">
        <v>32</v>
      </c>
      <c r="B1048" s="160" t="s">
        <v>894</v>
      </c>
      <c r="C1048" s="489" t="s">
        <v>43</v>
      </c>
      <c r="D1048" s="489">
        <f>$D$1036</f>
        <v>2</v>
      </c>
      <c r="E1048" s="451"/>
      <c r="F1048" s="445">
        <f t="shared" si="12"/>
        <v>0</v>
      </c>
    </row>
    <row r="1049" spans="1:6" s="491" customFormat="1" ht="14.25">
      <c r="A1049" s="490" t="s">
        <v>37</v>
      </c>
      <c r="B1049" s="160" t="s">
        <v>895</v>
      </c>
      <c r="C1049" s="489" t="s">
        <v>43</v>
      </c>
      <c r="D1049" s="489">
        <f>$D$1037</f>
        <v>1</v>
      </c>
      <c r="E1049" s="451"/>
      <c r="F1049" s="445">
        <f t="shared" si="12"/>
        <v>0</v>
      </c>
    </row>
    <row r="1050" spans="1:6" s="491" customFormat="1" ht="14.25">
      <c r="A1050" s="490" t="s">
        <v>39</v>
      </c>
      <c r="B1050" s="160" t="s">
        <v>896</v>
      </c>
      <c r="C1050" s="489" t="s">
        <v>43</v>
      </c>
      <c r="D1050" s="489">
        <f>$D$1038</f>
        <v>2</v>
      </c>
      <c r="E1050" s="451"/>
      <c r="F1050" s="445">
        <f t="shared" si="12"/>
        <v>0</v>
      </c>
    </row>
    <row r="1051" spans="1:6" s="491" customFormat="1" ht="14.25">
      <c r="A1051" s="490"/>
      <c r="B1051" s="160"/>
      <c r="C1051" s="489"/>
      <c r="D1051" s="489"/>
      <c r="E1051" s="445"/>
      <c r="F1051" s="445"/>
    </row>
    <row r="1052" spans="1:6" ht="28.5">
      <c r="A1052" s="289" t="s">
        <v>144</v>
      </c>
      <c r="B1052" s="159" t="s">
        <v>201</v>
      </c>
      <c r="C1052" s="143"/>
      <c r="D1052" s="292"/>
      <c r="E1052" s="659"/>
      <c r="F1052" s="659"/>
    </row>
    <row r="1053" spans="1:6" ht="28.5">
      <c r="A1053" s="289"/>
      <c r="B1053" s="157" t="s">
        <v>202</v>
      </c>
      <c r="C1053" s="143"/>
      <c r="D1053" s="292"/>
      <c r="E1053" s="659"/>
      <c r="F1053" s="659"/>
    </row>
    <row r="1054" spans="1:6" ht="14.25">
      <c r="A1054" s="289"/>
      <c r="B1054" s="159"/>
      <c r="C1054" s="143"/>
      <c r="D1054" s="143"/>
      <c r="E1054" s="659"/>
      <c r="F1054" s="659"/>
    </row>
    <row r="1055" spans="1:6" ht="14.25">
      <c r="A1055" s="167"/>
      <c r="B1055" s="168" t="s">
        <v>74</v>
      </c>
      <c r="C1055" s="325"/>
      <c r="D1055" s="325"/>
      <c r="E1055" s="661"/>
      <c r="F1055" s="674">
        <f>SUM(F901:F1054)</f>
        <v>0</v>
      </c>
    </row>
    <row r="1056" spans="1:6" ht="14.25">
      <c r="A1056" s="156"/>
      <c r="B1056" s="160"/>
      <c r="C1056" s="158"/>
      <c r="D1056" s="158"/>
      <c r="E1056" s="658"/>
      <c r="F1056" s="658"/>
    </row>
    <row r="1057" spans="1:6" s="151" customFormat="1" ht="18" customHeight="1">
      <c r="A1057" s="148" t="s">
        <v>465</v>
      </c>
      <c r="B1057" s="149" t="s">
        <v>252</v>
      </c>
      <c r="C1057" s="150"/>
      <c r="D1057" s="150"/>
      <c r="E1057" s="667"/>
      <c r="F1057" s="667"/>
    </row>
    <row r="1058" spans="1:6" ht="21" customHeight="1">
      <c r="A1058" s="162"/>
      <c r="B1058" s="160" t="s">
        <v>91</v>
      </c>
      <c r="C1058" s="158"/>
      <c r="D1058" s="158"/>
      <c r="E1058" s="658"/>
      <c r="F1058" s="658"/>
    </row>
    <row r="1059" spans="1:6" ht="14.25">
      <c r="A1059" s="162"/>
      <c r="B1059" s="160"/>
      <c r="C1059" s="158"/>
      <c r="D1059" s="158"/>
      <c r="E1059" s="658"/>
      <c r="F1059" s="658"/>
    </row>
    <row r="1060" spans="1:6" ht="14.25">
      <c r="A1060" s="289">
        <v>1</v>
      </c>
      <c r="B1060" s="159" t="s">
        <v>107</v>
      </c>
      <c r="C1060" s="143"/>
      <c r="D1060" s="143"/>
      <c r="E1060" s="659"/>
      <c r="F1060" s="659"/>
    </row>
    <row r="1061" spans="1:6" ht="28.5">
      <c r="A1061" s="289"/>
      <c r="B1061" s="160" t="s">
        <v>1093</v>
      </c>
      <c r="C1061" s="143" t="s">
        <v>62</v>
      </c>
      <c r="D1061" s="143"/>
      <c r="E1061" s="659"/>
      <c r="F1061" s="659"/>
    </row>
    <row r="1062" spans="1:6" ht="14.25">
      <c r="A1062" s="169"/>
      <c r="B1062" s="160"/>
      <c r="C1062" s="143"/>
      <c r="D1062" s="143"/>
      <c r="E1062" s="659"/>
      <c r="F1062" s="659"/>
    </row>
    <row r="1063" spans="1:6" s="197" customFormat="1" ht="14.25">
      <c r="A1063" s="289">
        <v>1.1</v>
      </c>
      <c r="B1063" s="159" t="s">
        <v>160</v>
      </c>
      <c r="C1063" s="290"/>
      <c r="D1063" s="290"/>
      <c r="E1063" s="660"/>
      <c r="F1063" s="660"/>
    </row>
    <row r="1064" spans="1:6" ht="48.75" customHeight="1">
      <c r="A1064" s="169"/>
      <c r="B1064" s="160" t="s">
        <v>256</v>
      </c>
      <c r="C1064" s="143" t="s">
        <v>68</v>
      </c>
      <c r="D1064" s="143">
        <v>50</v>
      </c>
      <c r="E1064" s="821"/>
      <c r="F1064" s="659">
        <f>D1064*E1064</f>
        <v>0</v>
      </c>
    </row>
    <row r="1065" spans="1:6" ht="14.25">
      <c r="A1065" s="169"/>
      <c r="B1065" s="160"/>
      <c r="C1065" s="143"/>
      <c r="D1065" s="143"/>
      <c r="E1065" s="659"/>
      <c r="F1065" s="659"/>
    </row>
    <row r="1066" spans="1:6" ht="14.25">
      <c r="A1066" s="289">
        <v>2</v>
      </c>
      <c r="B1066" s="159" t="s">
        <v>106</v>
      </c>
      <c r="C1066" s="143"/>
      <c r="D1066" s="143"/>
      <c r="E1066" s="659"/>
      <c r="F1066" s="659"/>
    </row>
    <row r="1067" spans="1:6" ht="28.5">
      <c r="A1067" s="169"/>
      <c r="B1067" s="160" t="s">
        <v>1094</v>
      </c>
      <c r="C1067" s="143"/>
      <c r="D1067" s="143"/>
      <c r="E1067" s="659"/>
      <c r="F1067" s="659"/>
    </row>
    <row r="1068" spans="1:6" ht="14.25">
      <c r="A1068" s="169"/>
      <c r="B1068" s="160"/>
      <c r="C1068" s="143"/>
      <c r="D1068" s="143"/>
      <c r="E1068" s="659"/>
      <c r="F1068" s="659"/>
    </row>
    <row r="1069" spans="1:6" ht="14.25">
      <c r="A1069" s="337">
        <v>2.1</v>
      </c>
      <c r="B1069" s="159" t="s">
        <v>92</v>
      </c>
      <c r="C1069" s="143"/>
      <c r="D1069" s="143"/>
      <c r="E1069" s="659"/>
      <c r="F1069" s="659"/>
    </row>
    <row r="1070" spans="1:6" ht="14.25">
      <c r="A1070" s="326"/>
      <c r="B1070" s="159"/>
      <c r="C1070" s="143"/>
      <c r="D1070" s="143"/>
      <c r="E1070" s="659"/>
      <c r="F1070" s="659"/>
    </row>
    <row r="1071" spans="1:6" ht="14.25">
      <c r="A1071" s="327" t="s">
        <v>29</v>
      </c>
      <c r="B1071" s="157" t="s">
        <v>460</v>
      </c>
      <c r="C1071" s="143"/>
      <c r="D1071" s="143"/>
      <c r="E1071" s="659"/>
      <c r="F1071" s="659"/>
    </row>
    <row r="1072" spans="1:6" ht="43.5">
      <c r="A1072" s="199"/>
      <c r="B1072" s="122" t="s">
        <v>257</v>
      </c>
      <c r="C1072" s="143" t="s">
        <v>68</v>
      </c>
      <c r="D1072" s="143">
        <v>50</v>
      </c>
      <c r="E1072" s="659"/>
      <c r="F1072" s="659">
        <f>D1072*E1072</f>
        <v>0</v>
      </c>
    </row>
    <row r="1073" spans="1:6" ht="14.25">
      <c r="A1073" s="162"/>
      <c r="B1073" s="160"/>
      <c r="C1073" s="143"/>
      <c r="D1073" s="143"/>
      <c r="E1073" s="659"/>
      <c r="F1073" s="659"/>
    </row>
    <row r="1074" spans="1:6" ht="28.5">
      <c r="A1074" s="327" t="s">
        <v>30</v>
      </c>
      <c r="B1074" s="157" t="s">
        <v>461</v>
      </c>
      <c r="C1074" s="143"/>
      <c r="D1074" s="143"/>
      <c r="E1074" s="659"/>
      <c r="F1074" s="659"/>
    </row>
    <row r="1075" spans="1:6" ht="43.5">
      <c r="A1075" s="162"/>
      <c r="B1075" s="160" t="s">
        <v>258</v>
      </c>
      <c r="C1075" s="143" t="s">
        <v>68</v>
      </c>
      <c r="D1075" s="143">
        <v>50</v>
      </c>
      <c r="E1075" s="821"/>
      <c r="F1075" s="659">
        <f>D1075*E1075</f>
        <v>0</v>
      </c>
    </row>
    <row r="1076" spans="1:6" ht="14.25">
      <c r="A1076" s="328"/>
      <c r="B1076" s="160"/>
      <c r="C1076" s="143"/>
      <c r="D1076" s="143"/>
      <c r="E1076" s="659"/>
      <c r="F1076" s="659"/>
    </row>
    <row r="1077" spans="1:6" ht="14.25">
      <c r="A1077" s="327" t="s">
        <v>31</v>
      </c>
      <c r="B1077" s="157" t="s">
        <v>459</v>
      </c>
      <c r="C1077" s="143"/>
      <c r="D1077" s="143"/>
      <c r="E1077" s="659"/>
      <c r="F1077" s="659"/>
    </row>
    <row r="1078" spans="1:6" ht="43.5">
      <c r="A1078" s="199"/>
      <c r="B1078" s="122" t="s">
        <v>257</v>
      </c>
      <c r="C1078" s="143" t="s">
        <v>68</v>
      </c>
      <c r="D1078" s="143" t="s">
        <v>313</v>
      </c>
      <c r="E1078" s="659"/>
      <c r="F1078" s="659"/>
    </row>
    <row r="1079" spans="1:6" ht="14.25">
      <c r="A1079" s="199"/>
      <c r="B1079" s="122"/>
      <c r="C1079" s="143"/>
      <c r="D1079" s="143"/>
      <c r="E1079" s="659"/>
      <c r="F1079" s="659"/>
    </row>
    <row r="1080" spans="1:6" s="527" customFormat="1" ht="28.5">
      <c r="A1080" s="522">
        <v>3</v>
      </c>
      <c r="B1080" s="288" t="s">
        <v>872</v>
      </c>
      <c r="C1080" s="525"/>
      <c r="D1080" s="526"/>
      <c r="E1080" s="830"/>
      <c r="F1080" s="830"/>
    </row>
    <row r="1081" spans="1:6" s="491" customFormat="1" ht="14.25">
      <c r="A1081" s="522"/>
      <c r="B1081" s="288"/>
      <c r="C1081" s="525"/>
      <c r="D1081" s="528"/>
      <c r="E1081" s="533"/>
      <c r="F1081" s="533"/>
    </row>
    <row r="1082" spans="1:6" s="529" customFormat="1" ht="14.25">
      <c r="A1082" s="522" t="s">
        <v>4</v>
      </c>
      <c r="B1082" s="288" t="s">
        <v>92</v>
      </c>
      <c r="C1082" s="525"/>
      <c r="D1082" s="615"/>
      <c r="E1082" s="826"/>
      <c r="F1082" s="826"/>
    </row>
    <row r="1083" spans="1:6" s="529" customFormat="1" ht="57.75">
      <c r="A1083" s="523"/>
      <c r="B1083" s="287" t="s">
        <v>871</v>
      </c>
      <c r="C1083" s="698" t="s">
        <v>77</v>
      </c>
      <c r="D1083" s="489">
        <v>55</v>
      </c>
      <c r="E1083" s="445"/>
      <c r="F1083" s="862">
        <f>D1083*E1083</f>
        <v>0</v>
      </c>
    </row>
    <row r="1084" spans="1:6" s="529" customFormat="1" ht="14.25">
      <c r="A1084" s="523"/>
      <c r="B1084" s="287"/>
      <c r="C1084" s="698"/>
      <c r="D1084" s="489"/>
      <c r="E1084" s="826"/>
      <c r="F1084" s="826"/>
    </row>
    <row r="1085" spans="1:6" ht="14.25">
      <c r="A1085" s="167"/>
      <c r="B1085" s="168" t="s">
        <v>74</v>
      </c>
      <c r="C1085" s="325"/>
      <c r="D1085" s="325"/>
      <c r="E1085" s="661"/>
      <c r="F1085" s="674">
        <f>SUM(F1061:F1084)</f>
        <v>0</v>
      </c>
    </row>
    <row r="1086" spans="1:6" ht="14.25">
      <c r="A1086" s="169"/>
      <c r="B1086" s="159"/>
      <c r="C1086" s="143"/>
      <c r="D1086" s="143"/>
      <c r="E1086" s="659"/>
      <c r="F1086" s="660"/>
    </row>
    <row r="1087" spans="1:7" s="422" customFormat="1" ht="14.25">
      <c r="A1087" s="418" t="s">
        <v>480</v>
      </c>
      <c r="B1087" s="728" t="s">
        <v>747</v>
      </c>
      <c r="C1087" s="419"/>
      <c r="D1087" s="419"/>
      <c r="E1087" s="420"/>
      <c r="F1087" s="420"/>
      <c r="G1087" s="421"/>
    </row>
    <row r="1088" spans="1:7" s="427" customFormat="1" ht="14.25">
      <c r="A1088" s="423"/>
      <c r="B1088" s="206"/>
      <c r="C1088" s="424"/>
      <c r="D1088" s="424"/>
      <c r="E1088" s="425"/>
      <c r="F1088" s="443"/>
      <c r="G1088" s="426"/>
    </row>
    <row r="1089" spans="1:7" s="432" customFormat="1" ht="28.5">
      <c r="A1089" s="428">
        <v>1</v>
      </c>
      <c r="B1089" s="122" t="s">
        <v>1140</v>
      </c>
      <c r="C1089" s="429"/>
      <c r="D1089" s="429"/>
      <c r="E1089" s="430"/>
      <c r="F1089" s="430"/>
      <c r="G1089" s="431"/>
    </row>
    <row r="1090" spans="1:7" s="432" customFormat="1" ht="14.25">
      <c r="A1090" s="433"/>
      <c r="B1090" s="122" t="s">
        <v>748</v>
      </c>
      <c r="C1090" s="429"/>
      <c r="D1090" s="429"/>
      <c r="E1090" s="430"/>
      <c r="F1090" s="430"/>
      <c r="G1090" s="431"/>
    </row>
    <row r="1091" spans="1:7" s="432" customFormat="1" ht="14.25">
      <c r="A1091" s="433"/>
      <c r="B1091" s="122" t="s">
        <v>749</v>
      </c>
      <c r="C1091" s="429"/>
      <c r="D1091" s="429"/>
      <c r="E1091" s="430"/>
      <c r="F1091" s="430"/>
      <c r="G1091" s="431"/>
    </row>
    <row r="1092" spans="1:7" s="432" customFormat="1" ht="14.25">
      <c r="A1092" s="433"/>
      <c r="B1092" s="122" t="s">
        <v>750</v>
      </c>
      <c r="C1092" s="429"/>
      <c r="D1092" s="429"/>
      <c r="E1092" s="430"/>
      <c r="F1092" s="430"/>
      <c r="G1092" s="431"/>
    </row>
    <row r="1093" spans="1:7" s="432" customFormat="1" ht="14.25">
      <c r="A1093" s="433"/>
      <c r="B1093" s="122" t="s">
        <v>771</v>
      </c>
      <c r="C1093" s="429"/>
      <c r="D1093" s="429"/>
      <c r="E1093" s="430"/>
      <c r="F1093" s="430"/>
      <c r="G1093" s="431"/>
    </row>
    <row r="1094" spans="1:7" s="432" customFormat="1" ht="14.25">
      <c r="A1094" s="433"/>
      <c r="B1094" s="122" t="s">
        <v>751</v>
      </c>
      <c r="C1094" s="429"/>
      <c r="D1094" s="429"/>
      <c r="E1094" s="430"/>
      <c r="F1094" s="430"/>
      <c r="G1094" s="431"/>
    </row>
    <row r="1095" spans="1:7" s="432" customFormat="1" ht="14.25">
      <c r="A1095" s="433"/>
      <c r="B1095" s="122" t="s">
        <v>772</v>
      </c>
      <c r="C1095" s="429"/>
      <c r="D1095" s="429"/>
      <c r="E1095" s="430"/>
      <c r="F1095" s="430"/>
      <c r="G1095" s="431"/>
    </row>
    <row r="1096" spans="1:7" s="432" customFormat="1" ht="91.5" customHeight="1">
      <c r="A1096" s="433"/>
      <c r="B1096" s="122" t="s">
        <v>773</v>
      </c>
      <c r="C1096" s="429"/>
      <c r="D1096" s="429"/>
      <c r="E1096" s="430"/>
      <c r="F1096" s="430"/>
      <c r="G1096" s="431"/>
    </row>
    <row r="1097" spans="1:7" s="432" customFormat="1" ht="69" customHeight="1">
      <c r="A1097" s="433"/>
      <c r="B1097" s="122" t="s">
        <v>1141</v>
      </c>
      <c r="C1097" s="429"/>
      <c r="D1097" s="429"/>
      <c r="E1097" s="430"/>
      <c r="F1097" s="430"/>
      <c r="G1097" s="431"/>
    </row>
    <row r="1098" spans="1:7" s="432" customFormat="1" ht="28.5">
      <c r="A1098" s="433"/>
      <c r="B1098" s="122" t="s">
        <v>774</v>
      </c>
      <c r="C1098" s="429"/>
      <c r="D1098" s="429"/>
      <c r="E1098" s="430"/>
      <c r="F1098" s="430"/>
      <c r="G1098" s="431"/>
    </row>
    <row r="1099" spans="1:7" s="427" customFormat="1" ht="14.25">
      <c r="A1099" s="434" t="s">
        <v>4</v>
      </c>
      <c r="B1099" s="206" t="s">
        <v>752</v>
      </c>
      <c r="C1099" s="435"/>
      <c r="D1099" s="436"/>
      <c r="E1099" s="425"/>
      <c r="F1099" s="443"/>
      <c r="G1099" s="426"/>
    </row>
    <row r="1100" spans="1:7" s="427" customFormat="1" ht="14.25">
      <c r="A1100" s="437" t="s">
        <v>29</v>
      </c>
      <c r="B1100" s="739" t="s">
        <v>1047</v>
      </c>
      <c r="C1100" s="438" t="s">
        <v>11</v>
      </c>
      <c r="D1100" s="439">
        <v>1</v>
      </c>
      <c r="E1100" s="832"/>
      <c r="F1100" s="443">
        <f>+D1100*E1100</f>
        <v>0</v>
      </c>
      <c r="G1100" s="426"/>
    </row>
    <row r="1101" spans="1:7" s="427" customFormat="1" ht="14.25">
      <c r="A1101" s="437"/>
      <c r="B1101" s="739"/>
      <c r="C1101" s="438"/>
      <c r="D1101" s="439"/>
      <c r="E1101" s="425"/>
      <c r="F1101" s="443"/>
      <c r="G1101" s="426"/>
    </row>
    <row r="1102" spans="1:7" s="432" customFormat="1" ht="14.25">
      <c r="A1102" s="440"/>
      <c r="B1102" s="740" t="s">
        <v>754</v>
      </c>
      <c r="C1102" s="441"/>
      <c r="D1102" s="442"/>
      <c r="E1102" s="443"/>
      <c r="F1102" s="443"/>
      <c r="G1102" s="431"/>
    </row>
    <row r="1103" spans="1:7" s="432" customFormat="1" ht="14.25">
      <c r="A1103" s="444"/>
      <c r="B1103" s="157"/>
      <c r="C1103" s="445"/>
      <c r="D1103" s="445"/>
      <c r="E1103" s="443"/>
      <c r="F1103" s="443"/>
      <c r="G1103" s="431"/>
    </row>
    <row r="1104" spans="1:7" s="427" customFormat="1" ht="14.25">
      <c r="A1104" s="434"/>
      <c r="B1104" s="206" t="s">
        <v>758</v>
      </c>
      <c r="C1104" s="446"/>
      <c r="D1104" s="436"/>
      <c r="E1104" s="425"/>
      <c r="F1104" s="430"/>
      <c r="G1104" s="426"/>
    </row>
    <row r="1105" spans="1:7" s="427" customFormat="1" ht="14.25">
      <c r="A1105" s="434"/>
      <c r="B1105" s="206" t="s">
        <v>759</v>
      </c>
      <c r="C1105" s="446"/>
      <c r="D1105" s="436"/>
      <c r="E1105" s="425"/>
      <c r="F1105" s="430"/>
      <c r="G1105" s="426"/>
    </row>
    <row r="1106" spans="1:7" s="427" customFormat="1" ht="14.25">
      <c r="A1106" s="447"/>
      <c r="B1106" s="206" t="s">
        <v>760</v>
      </c>
      <c r="C1106" s="435"/>
      <c r="D1106" s="436"/>
      <c r="E1106" s="425"/>
      <c r="F1106" s="443"/>
      <c r="G1106" s="426"/>
    </row>
    <row r="1107" spans="1:7" s="427" customFormat="1" ht="14.25">
      <c r="A1107" s="447"/>
      <c r="B1107" s="206"/>
      <c r="C1107" s="435"/>
      <c r="D1107" s="436"/>
      <c r="E1107" s="425"/>
      <c r="F1107" s="443"/>
      <c r="G1107" s="426"/>
    </row>
    <row r="1108" spans="1:7" s="427" customFormat="1" ht="14.25">
      <c r="A1108" s="448">
        <v>2</v>
      </c>
      <c r="B1108" s="741" t="s">
        <v>761</v>
      </c>
      <c r="C1108" s="449"/>
      <c r="D1108" s="436"/>
      <c r="E1108" s="425"/>
      <c r="F1108" s="443"/>
      <c r="G1108" s="426"/>
    </row>
    <row r="1109" spans="1:7" s="427" customFormat="1" ht="46.5" customHeight="1">
      <c r="A1109" s="437"/>
      <c r="B1109" s="739" t="s">
        <v>762</v>
      </c>
      <c r="C1109" s="446"/>
      <c r="D1109" s="436"/>
      <c r="E1109" s="425"/>
      <c r="F1109" s="443"/>
      <c r="G1109" s="426"/>
    </row>
    <row r="1110" spans="1:7" s="427" customFormat="1" ht="14.25">
      <c r="A1110" s="437" t="s">
        <v>29</v>
      </c>
      <c r="B1110" s="739" t="s">
        <v>763</v>
      </c>
      <c r="C1110" s="446" t="s">
        <v>23</v>
      </c>
      <c r="D1110" s="452">
        <v>1</v>
      </c>
      <c r="E1110" s="832"/>
      <c r="F1110" s="443">
        <f>+D1110*E1110</f>
        <v>0</v>
      </c>
      <c r="G1110" s="426"/>
    </row>
    <row r="1111" spans="1:7" s="427" customFormat="1" ht="14.25">
      <c r="A1111" s="437"/>
      <c r="B1111" s="739"/>
      <c r="C1111" s="446"/>
      <c r="D1111" s="533"/>
      <c r="E1111" s="425"/>
      <c r="F1111" s="443"/>
      <c r="G1111" s="426"/>
    </row>
    <row r="1112" spans="1:7" s="427" customFormat="1" ht="14.25">
      <c r="A1112" s="448">
        <v>3</v>
      </c>
      <c r="B1112" s="340" t="s">
        <v>767</v>
      </c>
      <c r="C1112" s="446"/>
      <c r="D1112" s="533"/>
      <c r="E1112" s="425"/>
      <c r="F1112" s="443"/>
      <c r="G1112" s="426"/>
    </row>
    <row r="1113" spans="1:7" s="454" customFormat="1" ht="69" customHeight="1">
      <c r="A1113" s="450"/>
      <c r="B1113" s="739" t="s">
        <v>768</v>
      </c>
      <c r="C1113" s="451"/>
      <c r="D1113" s="452"/>
      <c r="E1113" s="443"/>
      <c r="F1113" s="443"/>
      <c r="G1113" s="453"/>
    </row>
    <row r="1114" spans="1:7" s="454" customFormat="1" ht="14.25">
      <c r="A1114" s="437" t="s">
        <v>29</v>
      </c>
      <c r="B1114" s="279" t="s">
        <v>769</v>
      </c>
      <c r="C1114" s="451" t="s">
        <v>28</v>
      </c>
      <c r="D1114" s="452">
        <v>20</v>
      </c>
      <c r="E1114" s="443"/>
      <c r="F1114" s="443">
        <f>+D1114*E1114</f>
        <v>0</v>
      </c>
      <c r="G1114" s="453"/>
    </row>
    <row r="1115" spans="1:7" s="454" customFormat="1" ht="14.25">
      <c r="A1115" s="437" t="s">
        <v>30</v>
      </c>
      <c r="B1115" s="279" t="s">
        <v>770</v>
      </c>
      <c r="C1115" s="451" t="s">
        <v>28</v>
      </c>
      <c r="D1115" s="452">
        <v>20</v>
      </c>
      <c r="E1115" s="443"/>
      <c r="F1115" s="443">
        <f>+D1115*E1115</f>
        <v>0</v>
      </c>
      <c r="G1115" s="453"/>
    </row>
    <row r="1116" spans="1:7" s="454" customFormat="1" ht="14.25">
      <c r="A1116" s="437"/>
      <c r="B1116" s="279"/>
      <c r="C1116" s="451"/>
      <c r="D1116" s="452"/>
      <c r="E1116" s="443"/>
      <c r="F1116" s="443"/>
      <c r="G1116" s="453"/>
    </row>
    <row r="1117" spans="1:7" s="432" customFormat="1" ht="14.25">
      <c r="A1117" s="440"/>
      <c r="B1117" s="742" t="s">
        <v>753</v>
      </c>
      <c r="C1117" s="441"/>
      <c r="D1117" s="442"/>
      <c r="E1117" s="443"/>
      <c r="F1117" s="443"/>
      <c r="G1117" s="431"/>
    </row>
    <row r="1118" spans="1:7" s="432" customFormat="1" ht="28.5">
      <c r="A1118" s="440">
        <v>1</v>
      </c>
      <c r="B1118" s="740" t="s">
        <v>775</v>
      </c>
      <c r="C1118" s="441"/>
      <c r="D1118" s="442"/>
      <c r="E1118" s="443"/>
      <c r="F1118" s="443"/>
      <c r="G1118" s="431"/>
    </row>
    <row r="1119" spans="1:7" s="454" customFormat="1" ht="14.25">
      <c r="A1119" s="450"/>
      <c r="B1119" s="279"/>
      <c r="C1119" s="451"/>
      <c r="D1119" s="452"/>
      <c r="E1119" s="443"/>
      <c r="F1119" s="443"/>
      <c r="G1119" s="453"/>
    </row>
    <row r="1120" spans="1:7" s="459" customFormat="1" ht="14.25">
      <c r="A1120" s="455"/>
      <c r="B1120" s="743" t="s">
        <v>76</v>
      </c>
      <c r="C1120" s="456"/>
      <c r="D1120" s="456"/>
      <c r="E1120" s="457"/>
      <c r="F1120" s="683">
        <f>SUM(F1090:F1119)</f>
        <v>0</v>
      </c>
      <c r="G1120" s="458"/>
    </row>
    <row r="1121" spans="1:7" s="459" customFormat="1" ht="14.25">
      <c r="A1121" s="512"/>
      <c r="B1121" s="744"/>
      <c r="C1121" s="513"/>
      <c r="D1121" s="513"/>
      <c r="E1121" s="514"/>
      <c r="F1121" s="678"/>
      <c r="G1121" s="458"/>
    </row>
    <row r="1122" spans="1:6" s="460" customFormat="1" ht="14.25">
      <c r="A1122" s="418" t="s">
        <v>485</v>
      </c>
      <c r="B1122" s="728" t="s">
        <v>776</v>
      </c>
      <c r="C1122" s="419"/>
      <c r="D1122" s="419"/>
      <c r="E1122" s="420"/>
      <c r="F1122" s="420"/>
    </row>
    <row r="1123" spans="1:6" s="422" customFormat="1" ht="14.25">
      <c r="A1123" s="461"/>
      <c r="B1123" s="198"/>
      <c r="C1123" s="462"/>
      <c r="D1123" s="462"/>
      <c r="E1123" s="462"/>
      <c r="F1123" s="462"/>
    </row>
    <row r="1124" spans="1:6" s="466" customFormat="1" ht="14.25">
      <c r="A1124" s="463"/>
      <c r="B1124" s="745" t="s">
        <v>161</v>
      </c>
      <c r="C1124" s="464"/>
      <c r="D1124" s="465"/>
      <c r="E1124" s="543"/>
      <c r="F1124" s="543"/>
    </row>
    <row r="1125" spans="1:6" s="466" customFormat="1" ht="14.25">
      <c r="A1125" s="463"/>
      <c r="B1125" s="745"/>
      <c r="C1125" s="464"/>
      <c r="D1125" s="465"/>
      <c r="E1125" s="543"/>
      <c r="F1125" s="543"/>
    </row>
    <row r="1126" spans="1:6" s="469" customFormat="1" ht="14.25">
      <c r="A1126" s="684">
        <v>1</v>
      </c>
      <c r="B1126" s="192" t="s">
        <v>777</v>
      </c>
      <c r="C1126" s="468"/>
      <c r="D1126" s="468"/>
      <c r="E1126" s="833"/>
      <c r="F1126" s="863"/>
    </row>
    <row r="1127" spans="1:6" s="469" customFormat="1" ht="28.5">
      <c r="A1127" s="467"/>
      <c r="B1127" s="206" t="s">
        <v>778</v>
      </c>
      <c r="C1127" s="468"/>
      <c r="D1127" s="468"/>
      <c r="E1127" s="833"/>
      <c r="F1127" s="863"/>
    </row>
    <row r="1128" spans="1:6" s="473" customFormat="1" ht="14.25">
      <c r="A1128" s="470">
        <v>1.1</v>
      </c>
      <c r="B1128" s="206" t="s">
        <v>779</v>
      </c>
      <c r="C1128" s="471"/>
      <c r="D1128" s="472"/>
      <c r="E1128" s="833"/>
      <c r="F1128" s="863"/>
    </row>
    <row r="1129" spans="1:6" s="473" customFormat="1" ht="57.75">
      <c r="A1129" s="470"/>
      <c r="B1129" s="746" t="s">
        <v>1142</v>
      </c>
      <c r="C1129" s="471"/>
      <c r="D1129" s="472"/>
      <c r="E1129" s="833"/>
      <c r="F1129" s="863"/>
    </row>
    <row r="1130" spans="1:6" s="477" customFormat="1" ht="14.25">
      <c r="A1130" s="474" t="s">
        <v>29</v>
      </c>
      <c r="B1130" s="739" t="s">
        <v>996</v>
      </c>
      <c r="C1130" s="475" t="s">
        <v>8</v>
      </c>
      <c r="D1130" s="476">
        <v>1</v>
      </c>
      <c r="E1130" s="834"/>
      <c r="F1130" s="543">
        <f>D1130*E1130</f>
        <v>0</v>
      </c>
    </row>
    <row r="1131" spans="1:6" s="477" customFormat="1" ht="14.25">
      <c r="A1131" s="478"/>
      <c r="B1131" s="747"/>
      <c r="C1131" s="479"/>
      <c r="D1131" s="480"/>
      <c r="E1131" s="834"/>
      <c r="F1131" s="543"/>
    </row>
    <row r="1132" spans="1:6" s="477" customFormat="1" ht="14.25">
      <c r="A1132" s="481">
        <v>1.2</v>
      </c>
      <c r="B1132" s="741" t="s">
        <v>780</v>
      </c>
      <c r="C1132" s="479"/>
      <c r="D1132" s="480"/>
      <c r="E1132" s="834"/>
      <c r="F1132" s="543"/>
    </row>
    <row r="1133" spans="1:6" s="14" customFormat="1" ht="14.25">
      <c r="A1133" s="482" t="s">
        <v>937</v>
      </c>
      <c r="B1133" s="206" t="s">
        <v>781</v>
      </c>
      <c r="C1133" s="483"/>
      <c r="D1133" s="484"/>
      <c r="E1133" s="834"/>
      <c r="F1133" s="840"/>
    </row>
    <row r="1134" spans="1:6" s="14" customFormat="1" ht="14.25">
      <c r="A1134" s="482"/>
      <c r="B1134" s="206" t="s">
        <v>782</v>
      </c>
      <c r="C1134" s="483"/>
      <c r="D1134" s="484"/>
      <c r="E1134" s="834"/>
      <c r="F1134" s="543"/>
    </row>
    <row r="1135" spans="1:6" s="14" customFormat="1" ht="14.25">
      <c r="A1135" s="474" t="s">
        <v>29</v>
      </c>
      <c r="B1135" s="739" t="s">
        <v>997</v>
      </c>
      <c r="C1135" s="475" t="s">
        <v>11</v>
      </c>
      <c r="D1135" s="485">
        <v>1</v>
      </c>
      <c r="E1135" s="835"/>
      <c r="F1135" s="543">
        <f>D1135*E1135</f>
        <v>0</v>
      </c>
    </row>
    <row r="1136" spans="1:6" s="14" customFormat="1" ht="14.25">
      <c r="A1136" s="474"/>
      <c r="B1136" s="739"/>
      <c r="C1136" s="475"/>
      <c r="D1136" s="485"/>
      <c r="E1136" s="834"/>
      <c r="F1136" s="543"/>
    </row>
    <row r="1137" spans="1:6" s="14" customFormat="1" ht="14.25">
      <c r="A1137" s="482">
        <v>1.3</v>
      </c>
      <c r="B1137" s="206" t="s">
        <v>783</v>
      </c>
      <c r="C1137" s="483"/>
      <c r="D1137" s="485"/>
      <c r="E1137" s="834"/>
      <c r="F1137" s="840"/>
    </row>
    <row r="1138" spans="1:6" s="14" customFormat="1" ht="14.25">
      <c r="A1138" s="474" t="s">
        <v>29</v>
      </c>
      <c r="B1138" s="739" t="s">
        <v>998</v>
      </c>
      <c r="C1138" s="475" t="s">
        <v>11</v>
      </c>
      <c r="D1138" s="485">
        <v>1</v>
      </c>
      <c r="E1138" s="858"/>
      <c r="F1138" s="543">
        <f>D1138*E1138</f>
        <v>0</v>
      </c>
    </row>
    <row r="1139" spans="1:6" s="14" customFormat="1" ht="14.25">
      <c r="A1139" s="474" t="s">
        <v>30</v>
      </c>
      <c r="B1139" s="739" t="s">
        <v>999</v>
      </c>
      <c r="C1139" s="475" t="s">
        <v>11</v>
      </c>
      <c r="D1139" s="485">
        <v>1</v>
      </c>
      <c r="E1139" s="858"/>
      <c r="F1139" s="543">
        <f>D1139*E1139</f>
        <v>0</v>
      </c>
    </row>
    <row r="1140" spans="1:6" s="14" customFormat="1" ht="14.25">
      <c r="A1140" s="486"/>
      <c r="B1140" s="748"/>
      <c r="C1140" s="487"/>
      <c r="D1140" s="485"/>
      <c r="E1140" s="834"/>
      <c r="F1140" s="840"/>
    </row>
    <row r="1141" spans="1:6" s="14" customFormat="1" ht="14.25">
      <c r="A1141" s="467">
        <v>1.4</v>
      </c>
      <c r="B1141" s="192" t="s">
        <v>755</v>
      </c>
      <c r="C1141" s="493"/>
      <c r="D1141" s="484"/>
      <c r="E1141" s="834"/>
      <c r="F1141" s="840"/>
    </row>
    <row r="1142" spans="1:6" s="14" customFormat="1" ht="14.25">
      <c r="A1142" s="417" t="s">
        <v>29</v>
      </c>
      <c r="B1142" s="187" t="s">
        <v>756</v>
      </c>
      <c r="C1142" s="493" t="s">
        <v>11</v>
      </c>
      <c r="D1142" s="485">
        <v>1</v>
      </c>
      <c r="E1142" s="835"/>
      <c r="F1142" s="543">
        <f aca="true" t="shared" si="13" ref="F1142:F1147">D1142*E1142</f>
        <v>0</v>
      </c>
    </row>
    <row r="1143" spans="1:6" s="14" customFormat="1" ht="14.25">
      <c r="A1143" s="417" t="s">
        <v>30</v>
      </c>
      <c r="B1143" s="187" t="s">
        <v>757</v>
      </c>
      <c r="C1143" s="493" t="s">
        <v>11</v>
      </c>
      <c r="D1143" s="485">
        <v>2</v>
      </c>
      <c r="E1143" s="835"/>
      <c r="F1143" s="543">
        <f t="shared" si="13"/>
        <v>0</v>
      </c>
    </row>
    <row r="1144" spans="1:6" s="14" customFormat="1" ht="14.25">
      <c r="A1144" s="417"/>
      <c r="B1144" s="187"/>
      <c r="C1144" s="493"/>
      <c r="D1144" s="485"/>
      <c r="E1144" s="834"/>
      <c r="F1144" s="543"/>
    </row>
    <row r="1145" spans="1:6" s="14" customFormat="1" ht="14.25">
      <c r="A1145" s="467">
        <v>1.5</v>
      </c>
      <c r="B1145" s="187" t="s">
        <v>784</v>
      </c>
      <c r="C1145" s="493" t="s">
        <v>11</v>
      </c>
      <c r="D1145" s="485">
        <v>2</v>
      </c>
      <c r="E1145" s="835"/>
      <c r="F1145" s="543">
        <f t="shared" si="13"/>
        <v>0</v>
      </c>
    </row>
    <row r="1146" spans="1:6" s="14" customFormat="1" ht="14.25">
      <c r="A1146" s="417"/>
      <c r="B1146" s="192"/>
      <c r="C1146" s="493"/>
      <c r="D1146" s="484"/>
      <c r="E1146" s="834"/>
      <c r="F1146" s="543"/>
    </row>
    <row r="1147" spans="1:6" s="14" customFormat="1" ht="14.25">
      <c r="A1147" s="467">
        <v>1.6</v>
      </c>
      <c r="B1147" s="206" t="s">
        <v>1143</v>
      </c>
      <c r="C1147" s="487" t="s">
        <v>8</v>
      </c>
      <c r="D1147" s="485">
        <v>1</v>
      </c>
      <c r="E1147" s="836"/>
      <c r="F1147" s="543">
        <f t="shared" si="13"/>
        <v>0</v>
      </c>
    </row>
    <row r="1148" spans="1:6" s="14" customFormat="1" ht="14.25">
      <c r="A1148" s="417"/>
      <c r="B1148" s="187"/>
      <c r="C1148" s="487"/>
      <c r="D1148" s="484"/>
      <c r="E1148" s="834"/>
      <c r="F1148" s="543"/>
    </row>
    <row r="1149" spans="1:6" s="14" customFormat="1" ht="14.25">
      <c r="A1149" s="467"/>
      <c r="B1149" s="192" t="s">
        <v>785</v>
      </c>
      <c r="C1149" s="487"/>
      <c r="D1149" s="484"/>
      <c r="E1149" s="834"/>
      <c r="F1149" s="543"/>
    </row>
    <row r="1150" spans="1:6" s="14" customFormat="1" ht="14.25">
      <c r="A1150" s="467"/>
      <c r="B1150" s="192" t="s">
        <v>786</v>
      </c>
      <c r="C1150" s="487"/>
      <c r="D1150" s="484"/>
      <c r="E1150" s="834"/>
      <c r="F1150" s="543"/>
    </row>
    <row r="1151" spans="1:6" s="14" customFormat="1" ht="14.25">
      <c r="A1151" s="417"/>
      <c r="B1151" s="192" t="s">
        <v>897</v>
      </c>
      <c r="C1151" s="493"/>
      <c r="D1151" s="484"/>
      <c r="E1151" s="834"/>
      <c r="F1151" s="840"/>
    </row>
    <row r="1152" spans="1:6" s="14" customFormat="1" ht="14.25">
      <c r="A1152" s="417"/>
      <c r="B1152" s="192"/>
      <c r="C1152" s="493"/>
      <c r="D1152" s="484"/>
      <c r="E1152" s="834"/>
      <c r="F1152" s="840"/>
    </row>
    <row r="1153" spans="1:6" s="469" customFormat="1" ht="14.25">
      <c r="A1153" s="684">
        <v>2</v>
      </c>
      <c r="B1153" s="749" t="s">
        <v>787</v>
      </c>
      <c r="C1153" s="468"/>
      <c r="D1153" s="468"/>
      <c r="E1153" s="581"/>
      <c r="F1153" s="543"/>
    </row>
    <row r="1154" spans="1:6" s="469" customFormat="1" ht="14.25">
      <c r="A1154" s="467"/>
      <c r="B1154" s="749"/>
      <c r="C1154" s="468"/>
      <c r="D1154" s="468"/>
      <c r="E1154" s="581"/>
      <c r="F1154" s="543"/>
    </row>
    <row r="1155" spans="1:6" s="496" customFormat="1" ht="14.25">
      <c r="A1155" s="481">
        <v>2.1</v>
      </c>
      <c r="B1155" s="741" t="s">
        <v>788</v>
      </c>
      <c r="C1155" s="494"/>
      <c r="D1155" s="495"/>
      <c r="E1155" s="834"/>
      <c r="F1155" s="840"/>
    </row>
    <row r="1156" spans="1:6" s="497" customFormat="1" ht="57.75">
      <c r="A1156" s="474"/>
      <c r="B1156" s="739" t="s">
        <v>1144</v>
      </c>
      <c r="C1156" s="487"/>
      <c r="D1156" s="485"/>
      <c r="E1156" s="834"/>
      <c r="F1156" s="840"/>
    </row>
    <row r="1157" spans="1:6" s="496" customFormat="1" ht="14.25">
      <c r="A1157" s="481" t="s">
        <v>789</v>
      </c>
      <c r="B1157" s="741" t="s">
        <v>790</v>
      </c>
      <c r="C1157" s="494"/>
      <c r="D1157" s="495"/>
      <c r="E1157" s="834"/>
      <c r="F1157" s="840"/>
    </row>
    <row r="1158" spans="1:6" s="497" customFormat="1" ht="43.5">
      <c r="A1158" s="474"/>
      <c r="B1158" s="739" t="s">
        <v>1145</v>
      </c>
      <c r="C1158" s="487"/>
      <c r="D1158" s="485"/>
      <c r="E1158" s="834"/>
      <c r="F1158" s="840"/>
    </row>
    <row r="1159" spans="1:6" s="497" customFormat="1" ht="43.5">
      <c r="A1159" s="474"/>
      <c r="B1159" s="739" t="s">
        <v>791</v>
      </c>
      <c r="C1159" s="487"/>
      <c r="D1159" s="485"/>
      <c r="E1159" s="834"/>
      <c r="F1159" s="840"/>
    </row>
    <row r="1160" spans="1:6" s="497" customFormat="1" ht="14.25">
      <c r="A1160" s="474" t="s">
        <v>29</v>
      </c>
      <c r="B1160" s="739" t="s">
        <v>1000</v>
      </c>
      <c r="C1160" s="475" t="s">
        <v>8</v>
      </c>
      <c r="D1160" s="476">
        <v>1</v>
      </c>
      <c r="E1160" s="835"/>
      <c r="F1160" s="543">
        <f>D1160*E1160</f>
        <v>0</v>
      </c>
    </row>
    <row r="1161" spans="1:6" s="497" customFormat="1" ht="14.25">
      <c r="A1161" s="486"/>
      <c r="B1161" s="748"/>
      <c r="C1161" s="487"/>
      <c r="D1161" s="485"/>
      <c r="E1161" s="834"/>
      <c r="F1161" s="840"/>
    </row>
    <row r="1162" spans="1:6" s="496" customFormat="1" ht="14.25">
      <c r="A1162" s="467">
        <v>2.2</v>
      </c>
      <c r="B1162" s="192" t="s">
        <v>780</v>
      </c>
      <c r="C1162" s="493"/>
      <c r="D1162" s="484"/>
      <c r="E1162" s="834"/>
      <c r="F1162" s="840"/>
    </row>
    <row r="1163" spans="1:6" s="14" customFormat="1" ht="14.25">
      <c r="A1163" s="486"/>
      <c r="B1163" s="748"/>
      <c r="C1163" s="487"/>
      <c r="D1163" s="485"/>
      <c r="E1163" s="834"/>
      <c r="F1163" s="543"/>
    </row>
    <row r="1164" spans="1:6" s="14" customFormat="1" ht="14.25">
      <c r="A1164" s="482" t="s">
        <v>792</v>
      </c>
      <c r="B1164" s="206" t="s">
        <v>781</v>
      </c>
      <c r="C1164" s="483"/>
      <c r="D1164" s="484"/>
      <c r="E1164" s="834"/>
      <c r="F1164" s="840"/>
    </row>
    <row r="1165" spans="1:6" s="14" customFormat="1" ht="14.25">
      <c r="A1165" s="482"/>
      <c r="B1165" s="206" t="s">
        <v>782</v>
      </c>
      <c r="C1165" s="483"/>
      <c r="D1165" s="484"/>
      <c r="E1165" s="834"/>
      <c r="F1165" s="840"/>
    </row>
    <row r="1166" spans="1:6" s="14" customFormat="1" ht="14.25">
      <c r="A1166" s="474" t="s">
        <v>29</v>
      </c>
      <c r="B1166" s="739" t="s">
        <v>997</v>
      </c>
      <c r="C1166" s="475" t="s">
        <v>11</v>
      </c>
      <c r="D1166" s="485">
        <v>1</v>
      </c>
      <c r="E1166" s="834"/>
      <c r="F1166" s="543">
        <f>D1166*E1166</f>
        <v>0</v>
      </c>
    </row>
    <row r="1167" spans="1:6" s="14" customFormat="1" ht="14.25">
      <c r="A1167" s="474"/>
      <c r="B1167" s="739"/>
      <c r="C1167" s="475"/>
      <c r="D1167" s="485"/>
      <c r="E1167" s="834"/>
      <c r="F1167" s="543"/>
    </row>
    <row r="1168" spans="1:6" s="14" customFormat="1" ht="14.25">
      <c r="A1168" s="482" t="s">
        <v>793</v>
      </c>
      <c r="B1168" s="206" t="s">
        <v>783</v>
      </c>
      <c r="C1168" s="483"/>
      <c r="D1168" s="485"/>
      <c r="E1168" s="834"/>
      <c r="F1168" s="543"/>
    </row>
    <row r="1169" spans="1:6" s="14" customFormat="1" ht="14.25">
      <c r="A1169" s="474" t="s">
        <v>29</v>
      </c>
      <c r="B1169" s="739" t="s">
        <v>998</v>
      </c>
      <c r="C1169" s="475" t="s">
        <v>11</v>
      </c>
      <c r="D1169" s="485">
        <v>1</v>
      </c>
      <c r="E1169" s="835"/>
      <c r="F1169" s="543">
        <f aca="true" t="shared" si="14" ref="F1169:F1178">D1169*E1169</f>
        <v>0</v>
      </c>
    </row>
    <row r="1170" spans="1:6" s="14" customFormat="1" ht="14.25">
      <c r="A1170" s="474" t="s">
        <v>30</v>
      </c>
      <c r="B1170" s="739" t="s">
        <v>999</v>
      </c>
      <c r="C1170" s="475" t="s">
        <v>11</v>
      </c>
      <c r="D1170" s="485">
        <v>1</v>
      </c>
      <c r="E1170" s="835"/>
      <c r="F1170" s="543">
        <f t="shared" si="14"/>
        <v>0</v>
      </c>
    </row>
    <row r="1171" spans="1:6" s="14" customFormat="1" ht="14.25">
      <c r="A1171" s="474"/>
      <c r="B1171" s="739"/>
      <c r="C1171" s="475"/>
      <c r="D1171" s="485"/>
      <c r="E1171" s="834"/>
      <c r="F1171" s="840"/>
    </row>
    <row r="1172" spans="1:6" s="497" customFormat="1" ht="14.25">
      <c r="A1172" s="486">
        <v>2.3</v>
      </c>
      <c r="B1172" s="748" t="s">
        <v>794</v>
      </c>
      <c r="C1172" s="487" t="s">
        <v>11</v>
      </c>
      <c r="D1172" s="485">
        <v>1</v>
      </c>
      <c r="E1172" s="834"/>
      <c r="F1172" s="543">
        <f t="shared" si="14"/>
        <v>0</v>
      </c>
    </row>
    <row r="1173" spans="1:6" s="497" customFormat="1" ht="14.25">
      <c r="A1173" s="486"/>
      <c r="B1173" s="748"/>
      <c r="C1173" s="487"/>
      <c r="D1173" s="485"/>
      <c r="E1173" s="834"/>
      <c r="F1173" s="840"/>
    </row>
    <row r="1174" spans="1:6" s="497" customFormat="1" ht="14.25">
      <c r="A1174" s="486">
        <v>2.4</v>
      </c>
      <c r="B1174" s="748" t="s">
        <v>795</v>
      </c>
      <c r="C1174" s="487" t="s">
        <v>11</v>
      </c>
      <c r="D1174" s="485">
        <v>2</v>
      </c>
      <c r="E1174" s="834"/>
      <c r="F1174" s="543">
        <f t="shared" si="14"/>
        <v>0</v>
      </c>
    </row>
    <row r="1175" spans="1:6" s="497" customFormat="1" ht="14.25">
      <c r="A1175" s="486"/>
      <c r="B1175" s="748"/>
      <c r="C1175" s="487"/>
      <c r="D1175" s="485"/>
      <c r="E1175" s="834"/>
      <c r="F1175" s="543"/>
    </row>
    <row r="1176" spans="1:6" s="497" customFormat="1" ht="28.5">
      <c r="A1176" s="486">
        <v>2.5</v>
      </c>
      <c r="B1176" s="748" t="s">
        <v>796</v>
      </c>
      <c r="C1176" s="487" t="s">
        <v>11</v>
      </c>
      <c r="D1176" s="484">
        <v>2</v>
      </c>
      <c r="E1176" s="834"/>
      <c r="F1176" s="543">
        <f t="shared" si="14"/>
        <v>0</v>
      </c>
    </row>
    <row r="1177" spans="1:6" s="497" customFormat="1" ht="14.25">
      <c r="A1177" s="486"/>
      <c r="B1177" s="748"/>
      <c r="C1177" s="487"/>
      <c r="D1177" s="485"/>
      <c r="E1177" s="834"/>
      <c r="F1177" s="543"/>
    </row>
    <row r="1178" spans="1:6" s="497" customFormat="1" ht="28.5">
      <c r="A1178" s="486">
        <v>2.6</v>
      </c>
      <c r="B1178" s="748" t="s">
        <v>797</v>
      </c>
      <c r="C1178" s="487" t="s">
        <v>11</v>
      </c>
      <c r="D1178" s="485">
        <v>1</v>
      </c>
      <c r="E1178" s="834"/>
      <c r="F1178" s="543">
        <f t="shared" si="14"/>
        <v>0</v>
      </c>
    </row>
    <row r="1179" spans="1:6" s="497" customFormat="1" ht="14.25">
      <c r="A1179" s="486"/>
      <c r="B1179" s="748"/>
      <c r="C1179" s="487"/>
      <c r="D1179" s="485"/>
      <c r="E1179" s="834"/>
      <c r="F1179" s="840"/>
    </row>
    <row r="1180" spans="1:6" s="497" customFormat="1" ht="28.5">
      <c r="A1180" s="498" t="s">
        <v>798</v>
      </c>
      <c r="B1180" s="748" t="s">
        <v>799</v>
      </c>
      <c r="C1180" s="487"/>
      <c r="D1180" s="485"/>
      <c r="E1180" s="834"/>
      <c r="F1180" s="840"/>
    </row>
    <row r="1181" spans="1:6" s="497" customFormat="1" ht="14.25">
      <c r="A1181" s="498"/>
      <c r="B1181" s="748" t="s">
        <v>800</v>
      </c>
      <c r="C1181" s="487"/>
      <c r="D1181" s="485"/>
      <c r="E1181" s="834"/>
      <c r="F1181" s="840"/>
    </row>
    <row r="1182" spans="1:6" s="497" customFormat="1" ht="14.25">
      <c r="A1182" s="486"/>
      <c r="B1182" s="748" t="s">
        <v>801</v>
      </c>
      <c r="C1182" s="487"/>
      <c r="D1182" s="485"/>
      <c r="E1182" s="834"/>
      <c r="F1182" s="840"/>
    </row>
    <row r="1183" spans="1:6" s="497" customFormat="1" ht="14.25">
      <c r="A1183" s="486"/>
      <c r="B1183" s="748" t="s">
        <v>802</v>
      </c>
      <c r="C1183" s="487"/>
      <c r="D1183" s="485"/>
      <c r="E1183" s="834"/>
      <c r="F1183" s="840"/>
    </row>
    <row r="1184" spans="1:6" s="497" customFormat="1" ht="14.25">
      <c r="A1184" s="486"/>
      <c r="B1184" s="748"/>
      <c r="C1184" s="487"/>
      <c r="D1184" s="485"/>
      <c r="E1184" s="834"/>
      <c r="F1184" s="840"/>
    </row>
    <row r="1185" spans="1:7" s="427" customFormat="1" ht="14.25">
      <c r="A1185" s="448">
        <v>3</v>
      </c>
      <c r="B1185" s="741" t="s">
        <v>761</v>
      </c>
      <c r="C1185" s="449"/>
      <c r="D1185" s="436"/>
      <c r="E1185" s="425"/>
      <c r="F1185" s="443"/>
      <c r="G1185" s="426"/>
    </row>
    <row r="1186" spans="1:7" s="427" customFormat="1" ht="46.5" customHeight="1">
      <c r="A1186" s="437"/>
      <c r="B1186" s="739" t="s">
        <v>762</v>
      </c>
      <c r="C1186" s="446"/>
      <c r="D1186" s="436"/>
      <c r="E1186" s="425"/>
      <c r="F1186" s="443"/>
      <c r="G1186" s="426"/>
    </row>
    <row r="1187" spans="1:7" s="427" customFormat="1" ht="14.25">
      <c r="A1187" s="437" t="s">
        <v>29</v>
      </c>
      <c r="B1187" s="739" t="s">
        <v>763</v>
      </c>
      <c r="C1187" s="446" t="s">
        <v>23</v>
      </c>
      <c r="D1187" s="452">
        <v>3</v>
      </c>
      <c r="E1187" s="832"/>
      <c r="F1187" s="543">
        <f>D1187*E1187</f>
        <v>0</v>
      </c>
      <c r="G1187" s="426"/>
    </row>
    <row r="1188" spans="1:6" s="14" customFormat="1" ht="14.25">
      <c r="A1188" s="467"/>
      <c r="B1188" s="192"/>
      <c r="C1188" s="468"/>
      <c r="D1188" s="468"/>
      <c r="E1188" s="833"/>
      <c r="F1188" s="863"/>
    </row>
    <row r="1189" spans="1:6" s="496" customFormat="1" ht="14.25">
      <c r="A1189" s="499">
        <v>4</v>
      </c>
      <c r="B1189" s="750" t="s">
        <v>767</v>
      </c>
      <c r="C1189" s="494"/>
      <c r="D1189" s="495"/>
      <c r="E1189" s="834"/>
      <c r="F1189" s="840"/>
    </row>
    <row r="1190" spans="1:6" s="497" customFormat="1" ht="57.75">
      <c r="A1190" s="486"/>
      <c r="B1190" s="748" t="s">
        <v>803</v>
      </c>
      <c r="C1190" s="487"/>
      <c r="D1190" s="485"/>
      <c r="E1190" s="834"/>
      <c r="F1190" s="840"/>
    </row>
    <row r="1191" spans="1:7" s="497" customFormat="1" ht="14.25">
      <c r="A1191" s="486" t="s">
        <v>804</v>
      </c>
      <c r="B1191" s="748" t="s">
        <v>807</v>
      </c>
      <c r="C1191" s="487" t="s">
        <v>28</v>
      </c>
      <c r="D1191" s="532" t="s">
        <v>313</v>
      </c>
      <c r="E1191" s="594"/>
      <c r="F1191" s="543"/>
      <c r="G1191" s="500"/>
    </row>
    <row r="1192" spans="1:7" s="497" customFormat="1" ht="14.25">
      <c r="A1192" s="486" t="s">
        <v>805</v>
      </c>
      <c r="B1192" s="748" t="s">
        <v>809</v>
      </c>
      <c r="C1192" s="487" t="s">
        <v>28</v>
      </c>
      <c r="D1192" s="532">
        <f>100*0.6</f>
        <v>60</v>
      </c>
      <c r="E1192" s="594"/>
      <c r="F1192" s="543">
        <f aca="true" t="shared" si="15" ref="F1192:F1197">D1192*E1192</f>
        <v>0</v>
      </c>
      <c r="G1192" s="500"/>
    </row>
    <row r="1193" spans="1:7" s="497" customFormat="1" ht="14.25">
      <c r="A1193" s="486" t="s">
        <v>806</v>
      </c>
      <c r="B1193" s="748" t="s">
        <v>811</v>
      </c>
      <c r="C1193" s="487" t="s">
        <v>28</v>
      </c>
      <c r="D1193" s="532" t="s">
        <v>313</v>
      </c>
      <c r="E1193" s="594"/>
      <c r="F1193" s="543"/>
      <c r="G1193" s="500"/>
    </row>
    <row r="1194" spans="1:7" s="497" customFormat="1" ht="14.25">
      <c r="A1194" s="486" t="s">
        <v>808</v>
      </c>
      <c r="B1194" s="748" t="s">
        <v>813</v>
      </c>
      <c r="C1194" s="487" t="s">
        <v>28</v>
      </c>
      <c r="D1194" s="532" t="s">
        <v>313</v>
      </c>
      <c r="E1194" s="594"/>
      <c r="F1194" s="543"/>
      <c r="G1194" s="500"/>
    </row>
    <row r="1195" spans="1:7" s="497" customFormat="1" ht="14.25">
      <c r="A1195" s="486" t="s">
        <v>810</v>
      </c>
      <c r="B1195" s="748" t="s">
        <v>815</v>
      </c>
      <c r="C1195" s="487" t="s">
        <v>28</v>
      </c>
      <c r="D1195" s="532">
        <f>20*0.6</f>
        <v>12</v>
      </c>
      <c r="E1195" s="594"/>
      <c r="F1195" s="543">
        <f t="shared" si="15"/>
        <v>0</v>
      </c>
      <c r="G1195" s="500"/>
    </row>
    <row r="1196" spans="1:7" s="497" customFormat="1" ht="14.25">
      <c r="A1196" s="486" t="s">
        <v>812</v>
      </c>
      <c r="B1196" s="748" t="s">
        <v>816</v>
      </c>
      <c r="C1196" s="487" t="s">
        <v>28</v>
      </c>
      <c r="D1196" s="532">
        <f>100*0.6</f>
        <v>60</v>
      </c>
      <c r="E1196" s="594"/>
      <c r="F1196" s="543">
        <f t="shared" si="15"/>
        <v>0</v>
      </c>
      <c r="G1196" s="500"/>
    </row>
    <row r="1197" spans="1:7" s="497" customFormat="1" ht="14.25">
      <c r="A1197" s="486" t="s">
        <v>814</v>
      </c>
      <c r="B1197" s="748" t="s">
        <v>817</v>
      </c>
      <c r="C1197" s="487" t="s">
        <v>28</v>
      </c>
      <c r="D1197" s="532">
        <f>20*0.6</f>
        <v>12</v>
      </c>
      <c r="E1197" s="594"/>
      <c r="F1197" s="543">
        <f t="shared" si="15"/>
        <v>0</v>
      </c>
      <c r="G1197" s="500"/>
    </row>
    <row r="1198" spans="1:6" s="497" customFormat="1" ht="14.25">
      <c r="A1198" s="486"/>
      <c r="B1198" s="748"/>
      <c r="C1198" s="487"/>
      <c r="D1198" s="485"/>
      <c r="E1198" s="834"/>
      <c r="F1198" s="840"/>
    </row>
    <row r="1199" spans="1:6" s="497" customFormat="1" ht="14.25">
      <c r="A1199" s="501">
        <v>5</v>
      </c>
      <c r="B1199" s="741" t="s">
        <v>764</v>
      </c>
      <c r="C1199" s="475"/>
      <c r="D1199" s="485"/>
      <c r="E1199" s="834"/>
      <c r="F1199" s="543"/>
    </row>
    <row r="1200" spans="1:6" s="497" customFormat="1" ht="28.5">
      <c r="A1200" s="474"/>
      <c r="B1200" s="739" t="s">
        <v>765</v>
      </c>
      <c r="C1200" s="475"/>
      <c r="D1200" s="485"/>
      <c r="E1200" s="834"/>
      <c r="F1200" s="543"/>
    </row>
    <row r="1201" spans="1:6" s="497" customFormat="1" ht="28.5">
      <c r="A1201" s="474"/>
      <c r="B1201" s="739" t="s">
        <v>766</v>
      </c>
      <c r="C1201" s="475"/>
      <c r="D1201" s="485"/>
      <c r="E1201" s="834"/>
      <c r="F1201" s="543"/>
    </row>
    <row r="1202" spans="1:6" s="497" customFormat="1" ht="14.25">
      <c r="A1202" s="474" t="s">
        <v>29</v>
      </c>
      <c r="B1202" s="739" t="s">
        <v>1000</v>
      </c>
      <c r="C1202" s="475" t="s">
        <v>8</v>
      </c>
      <c r="D1202" s="476">
        <v>1</v>
      </c>
      <c r="E1202" s="834"/>
      <c r="F1202" s="543">
        <f>D1202*E1202</f>
        <v>0</v>
      </c>
    </row>
    <row r="1203" spans="1:6" s="497" customFormat="1" ht="14.25">
      <c r="A1203" s="474"/>
      <c r="B1203" s="739"/>
      <c r="C1203" s="475"/>
      <c r="D1203" s="485"/>
      <c r="E1203" s="834"/>
      <c r="F1203" s="840"/>
    </row>
    <row r="1204" spans="1:6" s="358" customFormat="1" ht="14.25">
      <c r="A1204" s="502">
        <v>6</v>
      </c>
      <c r="B1204" s="751" t="s">
        <v>818</v>
      </c>
      <c r="C1204" s="503"/>
      <c r="D1204" s="504"/>
      <c r="E1204" s="679"/>
      <c r="F1204" s="679"/>
    </row>
    <row r="1205" spans="1:6" s="358" customFormat="1" ht="14.25">
      <c r="A1205" s="505"/>
      <c r="B1205" s="752"/>
      <c r="C1205" s="503"/>
      <c r="D1205" s="504"/>
      <c r="E1205" s="679"/>
      <c r="F1205" s="679"/>
    </row>
    <row r="1206" spans="1:6" s="358" customFormat="1" ht="14.25">
      <c r="A1206" s="505">
        <v>1</v>
      </c>
      <c r="B1206" s="752" t="s">
        <v>819</v>
      </c>
      <c r="C1206" s="503"/>
      <c r="D1206" s="504"/>
      <c r="E1206" s="679"/>
      <c r="F1206" s="679"/>
    </row>
    <row r="1207" spans="1:6" s="359" customFormat="1" ht="14.25">
      <c r="A1207" s="502" t="s">
        <v>4</v>
      </c>
      <c r="B1207" s="751" t="s">
        <v>820</v>
      </c>
      <c r="C1207" s="506"/>
      <c r="D1207" s="507"/>
      <c r="E1207" s="837"/>
      <c r="F1207" s="837"/>
    </row>
    <row r="1208" spans="1:6" s="358" customFormat="1" ht="57.75">
      <c r="A1208" s="505"/>
      <c r="B1208" s="752" t="s">
        <v>1146</v>
      </c>
      <c r="C1208" s="503"/>
      <c r="D1208" s="504"/>
      <c r="E1208" s="679"/>
      <c r="F1208" s="679"/>
    </row>
    <row r="1209" spans="1:6" s="497" customFormat="1" ht="14.25">
      <c r="A1209" s="474" t="s">
        <v>29</v>
      </c>
      <c r="B1209" s="739" t="s">
        <v>1000</v>
      </c>
      <c r="C1209" s="475" t="s">
        <v>8</v>
      </c>
      <c r="D1209" s="476">
        <v>1</v>
      </c>
      <c r="E1209" s="834"/>
      <c r="F1209" s="543">
        <f>D1209*E1209</f>
        <v>0</v>
      </c>
    </row>
    <row r="1210" spans="1:6" s="359" customFormat="1" ht="28.5">
      <c r="A1210" s="502" t="s">
        <v>10</v>
      </c>
      <c r="B1210" s="751" t="s">
        <v>1147</v>
      </c>
      <c r="C1210" s="506"/>
      <c r="D1210" s="506"/>
      <c r="E1210" s="837"/>
      <c r="F1210" s="837"/>
    </row>
    <row r="1211" spans="1:6" s="358" customFormat="1" ht="14.25">
      <c r="A1211" s="505"/>
      <c r="B1211" s="752"/>
      <c r="C1211" s="503"/>
      <c r="D1211" s="503"/>
      <c r="E1211" s="679"/>
      <c r="F1211" s="679"/>
    </row>
    <row r="1212" spans="1:6" s="359" customFormat="1" ht="28.5">
      <c r="A1212" s="502" t="s">
        <v>10</v>
      </c>
      <c r="B1212" s="751" t="s">
        <v>1148</v>
      </c>
      <c r="C1212" s="506"/>
      <c r="D1212" s="503"/>
      <c r="E1212" s="837"/>
      <c r="F1212" s="837"/>
    </row>
    <row r="1213" spans="1:6" s="358" customFormat="1" ht="14.25">
      <c r="A1213" s="505"/>
      <c r="B1213" s="752"/>
      <c r="C1213" s="503"/>
      <c r="D1213" s="503"/>
      <c r="E1213" s="679"/>
      <c r="F1213" s="679"/>
    </row>
    <row r="1214" spans="1:6" s="359" customFormat="1" ht="14.25">
      <c r="A1214" s="502">
        <v>7</v>
      </c>
      <c r="B1214" s="751" t="s">
        <v>821</v>
      </c>
      <c r="C1214" s="506"/>
      <c r="D1214" s="503"/>
      <c r="E1214" s="837"/>
      <c r="F1214" s="837"/>
    </row>
    <row r="1215" spans="1:6" s="358" customFormat="1" ht="28.5">
      <c r="A1215" s="505" t="s">
        <v>4</v>
      </c>
      <c r="B1215" s="752" t="s">
        <v>822</v>
      </c>
      <c r="C1215" s="503" t="s">
        <v>28</v>
      </c>
      <c r="D1215" s="503">
        <f>100*0.6</f>
        <v>60</v>
      </c>
      <c r="E1215" s="679"/>
      <c r="F1215" s="543">
        <f>D1215*E1215</f>
        <v>0</v>
      </c>
    </row>
    <row r="1216" spans="1:6" s="358" customFormat="1" ht="43.5">
      <c r="A1216" s="505" t="s">
        <v>5</v>
      </c>
      <c r="B1216" s="752" t="s">
        <v>823</v>
      </c>
      <c r="C1216" s="503"/>
      <c r="D1216" s="503"/>
      <c r="E1216" s="679"/>
      <c r="F1216" s="679"/>
    </row>
    <row r="1217" spans="1:6" s="358" customFormat="1" ht="14.25">
      <c r="A1217" s="505" t="s">
        <v>29</v>
      </c>
      <c r="B1217" s="752" t="s">
        <v>824</v>
      </c>
      <c r="C1217" s="503" t="s">
        <v>28</v>
      </c>
      <c r="D1217" s="503">
        <f>D$1215</f>
        <v>60</v>
      </c>
      <c r="E1217" s="679"/>
      <c r="F1217" s="543">
        <f>D1217*E1217</f>
        <v>0</v>
      </c>
    </row>
    <row r="1218" spans="1:6" s="358" customFormat="1" ht="14.25">
      <c r="A1218" s="505"/>
      <c r="B1218" s="752"/>
      <c r="C1218" s="503"/>
      <c r="D1218" s="503"/>
      <c r="E1218" s="679"/>
      <c r="F1218" s="679"/>
    </row>
    <row r="1219" spans="1:6" s="358" customFormat="1" ht="14.25">
      <c r="A1219" s="505">
        <v>8</v>
      </c>
      <c r="B1219" s="752" t="s">
        <v>825</v>
      </c>
      <c r="C1219" s="503"/>
      <c r="D1219" s="503"/>
      <c r="E1219" s="679"/>
      <c r="F1219" s="679"/>
    </row>
    <row r="1220" spans="1:6" s="358" customFormat="1" ht="14.25">
      <c r="A1220" s="505" t="s">
        <v>29</v>
      </c>
      <c r="B1220" s="752" t="s">
        <v>826</v>
      </c>
      <c r="C1220" s="503" t="s">
        <v>28</v>
      </c>
      <c r="D1220" s="503">
        <v>40</v>
      </c>
      <c r="E1220" s="838"/>
      <c r="F1220" s="543">
        <f>D1220*E1220</f>
        <v>0</v>
      </c>
    </row>
    <row r="1221" spans="1:6" s="358" customFormat="1" ht="14.25">
      <c r="A1221" s="505" t="s">
        <v>30</v>
      </c>
      <c r="B1221" s="752" t="s">
        <v>827</v>
      </c>
      <c r="C1221" s="503" t="s">
        <v>28</v>
      </c>
      <c r="D1221" s="503">
        <v>20</v>
      </c>
      <c r="E1221" s="839"/>
      <c r="F1221" s="543">
        <f>D1221*E1221</f>
        <v>0</v>
      </c>
    </row>
    <row r="1222" spans="1:6" s="511" customFormat="1" ht="14.25">
      <c r="A1222" s="508"/>
      <c r="B1222" s="288"/>
      <c r="C1222" s="509"/>
      <c r="D1222" s="510"/>
      <c r="E1222" s="840"/>
      <c r="F1222" s="864"/>
    </row>
    <row r="1223" spans="1:6" s="598" customFormat="1" ht="21" customHeight="1">
      <c r="A1223" s="597"/>
      <c r="B1223" s="753" t="s">
        <v>76</v>
      </c>
      <c r="C1223" s="456"/>
      <c r="D1223" s="456"/>
      <c r="E1223" s="457"/>
      <c r="F1223" s="683">
        <f>SUM(F1129:F1222)</f>
        <v>0</v>
      </c>
    </row>
    <row r="1224" spans="1:6" s="687" customFormat="1" ht="20.25" customHeight="1">
      <c r="A1224" s="686"/>
      <c r="B1224" s="754"/>
      <c r="C1224" s="699"/>
      <c r="D1224" s="699"/>
      <c r="E1224" s="700"/>
      <c r="F1224" s="701"/>
    </row>
    <row r="1225" spans="1:6" s="302" customFormat="1" ht="14.25">
      <c r="A1225" s="418" t="s">
        <v>938</v>
      </c>
      <c r="B1225" s="728" t="s">
        <v>833</v>
      </c>
      <c r="C1225" s="419"/>
      <c r="D1225" s="419"/>
      <c r="E1225" s="420"/>
      <c r="F1225" s="685"/>
    </row>
    <row r="1226" spans="1:6" s="302" customFormat="1" ht="14.25">
      <c r="A1226" s="601">
        <v>1</v>
      </c>
      <c r="B1226" s="755" t="s">
        <v>1149</v>
      </c>
      <c r="C1226" s="602"/>
      <c r="D1226" s="602"/>
      <c r="E1226" s="841"/>
      <c r="F1226" s="865"/>
    </row>
    <row r="1227" spans="1:6" s="302" customFormat="1" ht="201" customHeight="1">
      <c r="A1227" s="601"/>
      <c r="B1227" s="756" t="s">
        <v>1150</v>
      </c>
      <c r="C1227" s="602"/>
      <c r="D1227" s="602"/>
      <c r="E1227" s="841"/>
      <c r="F1227" s="865"/>
    </row>
    <row r="1228" spans="1:6" s="302" customFormat="1" ht="14.25">
      <c r="A1228" s="601"/>
      <c r="B1228" s="757" t="s">
        <v>834</v>
      </c>
      <c r="C1228" s="602"/>
      <c r="D1228" s="602"/>
      <c r="E1228" s="841"/>
      <c r="F1228" s="865"/>
    </row>
    <row r="1229" spans="1:6" s="302" customFormat="1" ht="14.25">
      <c r="A1229" s="601"/>
      <c r="B1229" s="758" t="s">
        <v>835</v>
      </c>
      <c r="C1229" s="602"/>
      <c r="D1229" s="602"/>
      <c r="E1229" s="841"/>
      <c r="F1229" s="865"/>
    </row>
    <row r="1230" spans="1:6" s="302" customFormat="1" ht="14.25">
      <c r="A1230" s="601"/>
      <c r="B1230" s="758" t="s">
        <v>836</v>
      </c>
      <c r="C1230" s="602"/>
      <c r="D1230" s="602"/>
      <c r="E1230" s="841"/>
      <c r="F1230" s="865"/>
    </row>
    <row r="1231" spans="1:6" s="302" customFormat="1" ht="14.25">
      <c r="A1231" s="601"/>
      <c r="B1231" s="758" t="s">
        <v>837</v>
      </c>
      <c r="C1231" s="602"/>
      <c r="D1231" s="602"/>
      <c r="E1231" s="841"/>
      <c r="F1231" s="865"/>
    </row>
    <row r="1232" spans="1:6" s="302" customFormat="1" ht="14.25">
      <c r="A1232" s="601"/>
      <c r="B1232" s="756" t="s">
        <v>838</v>
      </c>
      <c r="C1232" s="602"/>
      <c r="D1232" s="602"/>
      <c r="E1232" s="841"/>
      <c r="F1232" s="865"/>
    </row>
    <row r="1233" spans="1:6" s="302" customFormat="1" ht="28.5">
      <c r="A1233" s="601"/>
      <c r="B1233" s="757" t="s">
        <v>839</v>
      </c>
      <c r="C1233" s="602"/>
      <c r="D1233" s="602"/>
      <c r="E1233" s="841"/>
      <c r="F1233" s="865"/>
    </row>
    <row r="1234" spans="1:6" s="302" customFormat="1" ht="72">
      <c r="A1234" s="601"/>
      <c r="B1234" s="758" t="s">
        <v>1095</v>
      </c>
      <c r="C1234" s="602"/>
      <c r="D1234" s="602"/>
      <c r="E1234" s="841"/>
      <c r="F1234" s="865"/>
    </row>
    <row r="1235" spans="1:6" s="302" customFormat="1" ht="14.25">
      <c r="A1235" s="601"/>
      <c r="B1235" s="758" t="s">
        <v>840</v>
      </c>
      <c r="C1235" s="602"/>
      <c r="D1235" s="602"/>
      <c r="E1235" s="841"/>
      <c r="F1235" s="865"/>
    </row>
    <row r="1236" spans="1:6" s="302" customFormat="1" ht="14.25">
      <c r="A1236" s="601"/>
      <c r="B1236" s="758"/>
      <c r="C1236" s="602"/>
      <c r="D1236" s="602"/>
      <c r="E1236" s="841"/>
      <c r="F1236" s="865"/>
    </row>
    <row r="1237" spans="1:6" s="302" customFormat="1" ht="14.25">
      <c r="A1237" s="601" t="s">
        <v>21</v>
      </c>
      <c r="B1237" s="757" t="s">
        <v>859</v>
      </c>
      <c r="C1237" s="602"/>
      <c r="D1237" s="602"/>
      <c r="E1237" s="841"/>
      <c r="F1237" s="865"/>
    </row>
    <row r="1238" spans="1:6" s="302" customFormat="1" ht="28.5">
      <c r="A1238" s="601"/>
      <c r="B1238" s="759" t="s">
        <v>1151</v>
      </c>
      <c r="C1238" s="602" t="s">
        <v>11</v>
      </c>
      <c r="D1238" s="602">
        <v>2</v>
      </c>
      <c r="E1238" s="841"/>
      <c r="F1238" s="865">
        <f>+D1238*E1238</f>
        <v>0</v>
      </c>
    </row>
    <row r="1239" spans="1:6" s="302" customFormat="1" ht="14.25">
      <c r="A1239" s="601"/>
      <c r="B1239" s="758"/>
      <c r="C1239" s="602"/>
      <c r="D1239" s="602"/>
      <c r="E1239" s="841"/>
      <c r="F1239" s="865"/>
    </row>
    <row r="1240" spans="1:6" s="302" customFormat="1" ht="49.5" customHeight="1">
      <c r="A1240" s="601" t="s">
        <v>144</v>
      </c>
      <c r="B1240" s="760" t="s">
        <v>1152</v>
      </c>
      <c r="C1240" s="602"/>
      <c r="D1240" s="602"/>
      <c r="E1240" s="841"/>
      <c r="F1240" s="865"/>
    </row>
    <row r="1241" spans="1:6" s="302" customFormat="1" ht="14.25">
      <c r="A1241" s="601"/>
      <c r="B1241" s="758" t="s">
        <v>841</v>
      </c>
      <c r="C1241" s="602"/>
      <c r="D1241" s="602"/>
      <c r="E1241" s="841"/>
      <c r="F1241" s="865"/>
    </row>
    <row r="1242" spans="1:6" s="302" customFormat="1" ht="28.5">
      <c r="A1242" s="601"/>
      <c r="B1242" s="759" t="s">
        <v>842</v>
      </c>
      <c r="C1242" s="602"/>
      <c r="D1242" s="602"/>
      <c r="E1242" s="841"/>
      <c r="F1242" s="865"/>
    </row>
    <row r="1243" spans="1:6" s="302" customFormat="1" ht="28.5">
      <c r="A1243" s="601"/>
      <c r="B1243" s="759" t="s">
        <v>843</v>
      </c>
      <c r="C1243" s="602"/>
      <c r="D1243" s="602"/>
      <c r="E1243" s="841"/>
      <c r="F1243" s="865"/>
    </row>
    <row r="1244" spans="1:6" s="302" customFormat="1" ht="31.5" customHeight="1">
      <c r="A1244" s="601"/>
      <c r="B1244" s="759" t="s">
        <v>844</v>
      </c>
      <c r="C1244" s="602"/>
      <c r="D1244" s="602"/>
      <c r="E1244" s="841"/>
      <c r="F1244" s="865"/>
    </row>
    <row r="1245" spans="1:6" s="302" customFormat="1" ht="28.5" customHeight="1">
      <c r="A1245" s="601"/>
      <c r="B1245" s="759" t="s">
        <v>845</v>
      </c>
      <c r="C1245" s="602"/>
      <c r="D1245" s="602"/>
      <c r="E1245" s="841"/>
      <c r="F1245" s="865"/>
    </row>
    <row r="1246" spans="1:6" s="302" customFormat="1" ht="28.5">
      <c r="A1246" s="601"/>
      <c r="B1246" s="759" t="s">
        <v>846</v>
      </c>
      <c r="C1246" s="602"/>
      <c r="D1246" s="602"/>
      <c r="E1246" s="841"/>
      <c r="F1246" s="865"/>
    </row>
    <row r="1247" spans="1:6" s="302" customFormat="1" ht="43.5">
      <c r="A1247" s="601"/>
      <c r="B1247" s="761" t="s">
        <v>847</v>
      </c>
      <c r="C1247" s="602"/>
      <c r="D1247" s="602"/>
      <c r="E1247" s="841"/>
      <c r="F1247" s="865"/>
    </row>
    <row r="1248" spans="1:6" s="302" customFormat="1" ht="14.25">
      <c r="A1248" s="601"/>
      <c r="B1248" s="759" t="s">
        <v>848</v>
      </c>
      <c r="C1248" s="602"/>
      <c r="D1248" s="602"/>
      <c r="E1248" s="841"/>
      <c r="F1248" s="865"/>
    </row>
    <row r="1249" spans="1:6" s="302" customFormat="1" ht="14.25">
      <c r="A1249" s="601"/>
      <c r="B1249" s="759" t="s">
        <v>849</v>
      </c>
      <c r="C1249" s="602"/>
      <c r="D1249" s="602"/>
      <c r="E1249" s="841"/>
      <c r="F1249" s="865"/>
    </row>
    <row r="1250" spans="1:6" s="302" customFormat="1" ht="28.5">
      <c r="A1250" s="601"/>
      <c r="B1250" s="759" t="s">
        <v>850</v>
      </c>
      <c r="C1250" s="602"/>
      <c r="D1250" s="602"/>
      <c r="E1250" s="841"/>
      <c r="F1250" s="865"/>
    </row>
    <row r="1251" spans="1:6" s="302" customFormat="1" ht="14.25">
      <c r="A1251" s="601"/>
      <c r="B1251" s="759" t="s">
        <v>851</v>
      </c>
      <c r="C1251" s="602"/>
      <c r="D1251" s="602"/>
      <c r="E1251" s="841"/>
      <c r="F1251" s="865"/>
    </row>
    <row r="1252" spans="1:6" s="302" customFormat="1" ht="14.25">
      <c r="A1252" s="601"/>
      <c r="B1252" s="759" t="s">
        <v>852</v>
      </c>
      <c r="C1252" s="602"/>
      <c r="D1252" s="602"/>
      <c r="E1252" s="841"/>
      <c r="F1252" s="865"/>
    </row>
    <row r="1253" spans="1:6" s="302" customFormat="1" ht="28.5">
      <c r="A1253" s="601"/>
      <c r="B1253" s="759" t="s">
        <v>853</v>
      </c>
      <c r="C1253" s="602"/>
      <c r="D1253" s="602"/>
      <c r="E1253" s="841"/>
      <c r="F1253" s="865"/>
    </row>
    <row r="1254" spans="1:6" s="302" customFormat="1" ht="43.5">
      <c r="A1254" s="601"/>
      <c r="B1254" s="759" t="s">
        <v>854</v>
      </c>
      <c r="C1254" s="602"/>
      <c r="D1254" s="602"/>
      <c r="E1254" s="841"/>
      <c r="F1254" s="865"/>
    </row>
    <row r="1255" spans="1:6" s="302" customFormat="1" ht="45.75" customHeight="1">
      <c r="A1255" s="601"/>
      <c r="B1255" s="761" t="s">
        <v>941</v>
      </c>
      <c r="C1255" s="602"/>
      <c r="D1255" s="602"/>
      <c r="E1255" s="841"/>
      <c r="F1255" s="865"/>
    </row>
    <row r="1256" spans="1:6" s="302" customFormat="1" ht="14.25">
      <c r="A1256" s="601"/>
      <c r="B1256" s="761"/>
      <c r="C1256" s="602"/>
      <c r="D1256" s="602"/>
      <c r="E1256" s="841"/>
      <c r="F1256" s="865"/>
    </row>
    <row r="1257" spans="1:6" s="7" customFormat="1" ht="14.25">
      <c r="A1257" s="516" t="s">
        <v>16</v>
      </c>
      <c r="B1257" s="755" t="s">
        <v>464</v>
      </c>
      <c r="C1257" s="517"/>
      <c r="D1257" s="517"/>
      <c r="E1257" s="841"/>
      <c r="F1257" s="865"/>
    </row>
    <row r="1258" spans="1:6" s="7" customFormat="1" ht="43.5">
      <c r="A1258" s="516"/>
      <c r="B1258" s="759" t="s">
        <v>940</v>
      </c>
      <c r="C1258" s="517"/>
      <c r="D1258" s="517"/>
      <c r="E1258" s="841"/>
      <c r="F1258" s="865"/>
    </row>
    <row r="1259" spans="1:6" s="7" customFormat="1" ht="43.5">
      <c r="A1259" s="516">
        <v>1</v>
      </c>
      <c r="B1259" s="762" t="s">
        <v>910</v>
      </c>
      <c r="C1259" s="602" t="s">
        <v>68</v>
      </c>
      <c r="D1259" s="602">
        <v>1.5</v>
      </c>
      <c r="E1259" s="842"/>
      <c r="F1259" s="865">
        <f>+D1259*E1259</f>
        <v>0</v>
      </c>
    </row>
    <row r="1260" spans="1:6" s="7" customFormat="1" ht="14.25">
      <c r="A1260" s="516">
        <v>2</v>
      </c>
      <c r="B1260" s="762" t="s">
        <v>911</v>
      </c>
      <c r="C1260" s="602" t="s">
        <v>68</v>
      </c>
      <c r="D1260" s="702">
        <v>1.5</v>
      </c>
      <c r="E1260" s="842"/>
      <c r="F1260" s="865">
        <f>+D1260*E1260</f>
        <v>0</v>
      </c>
    </row>
    <row r="1261" spans="1:6" s="7" customFormat="1" ht="16.5" customHeight="1">
      <c r="A1261" s="516">
        <v>3</v>
      </c>
      <c r="B1261" s="763" t="s">
        <v>857</v>
      </c>
      <c r="C1261" s="517"/>
      <c r="D1261" s="517"/>
      <c r="E1261" s="843"/>
      <c r="F1261" s="865"/>
    </row>
    <row r="1262" spans="1:6" s="7" customFormat="1" ht="43.5">
      <c r="A1262" s="516" t="s">
        <v>4</v>
      </c>
      <c r="B1262" s="761" t="s">
        <v>858</v>
      </c>
      <c r="C1262" s="602" t="s">
        <v>43</v>
      </c>
      <c r="D1262" s="602">
        <v>1</v>
      </c>
      <c r="E1262" s="842"/>
      <c r="F1262" s="865">
        <f>+D1262*E1262</f>
        <v>0</v>
      </c>
    </row>
    <row r="1263" spans="1:6" s="7" customFormat="1" ht="28.5">
      <c r="A1263" s="516" t="s">
        <v>5</v>
      </c>
      <c r="B1263" s="761" t="s">
        <v>1153</v>
      </c>
      <c r="C1263" s="703" t="s">
        <v>68</v>
      </c>
      <c r="D1263" s="704">
        <v>15</v>
      </c>
      <c r="E1263" s="842"/>
      <c r="F1263" s="865">
        <f>+D1263*E1263</f>
        <v>0</v>
      </c>
    </row>
    <row r="1264" spans="1:6" s="7" customFormat="1" ht="14.25">
      <c r="A1264" s="516"/>
      <c r="B1264" s="755"/>
      <c r="C1264" s="517"/>
      <c r="D1264" s="517"/>
      <c r="E1264" s="843"/>
      <c r="F1264" s="865"/>
    </row>
    <row r="1265" spans="1:6" s="515" customFormat="1" ht="14.25">
      <c r="A1265" s="535">
        <v>4</v>
      </c>
      <c r="B1265" s="764" t="s">
        <v>855</v>
      </c>
      <c r="C1265" s="536" t="s">
        <v>62</v>
      </c>
      <c r="D1265" s="536" t="s">
        <v>62</v>
      </c>
      <c r="E1265" s="844"/>
      <c r="F1265" s="866"/>
    </row>
    <row r="1266" spans="1:6" s="515" customFormat="1" ht="18" customHeight="1">
      <c r="A1266" s="535" t="s">
        <v>4</v>
      </c>
      <c r="B1266" s="764" t="s">
        <v>856</v>
      </c>
      <c r="C1266" s="536" t="s">
        <v>68</v>
      </c>
      <c r="D1266" s="536">
        <v>65</v>
      </c>
      <c r="E1266" s="844"/>
      <c r="F1266" s="865">
        <f>+D1266*E1266</f>
        <v>0</v>
      </c>
    </row>
    <row r="1267" spans="1:6" s="432" customFormat="1" ht="14.25">
      <c r="A1267" s="455"/>
      <c r="B1267" s="743" t="s">
        <v>76</v>
      </c>
      <c r="C1267" s="456"/>
      <c r="D1267" s="456"/>
      <c r="E1267" s="457"/>
      <c r="F1267" s="683">
        <f>SUM(F1235:F1266)</f>
        <v>0</v>
      </c>
    </row>
    <row r="1268" spans="1:6" ht="14.25">
      <c r="A1268" s="169"/>
      <c r="B1268" s="159"/>
      <c r="C1268" s="143"/>
      <c r="D1268" s="143"/>
      <c r="E1268" s="659"/>
      <c r="F1268" s="660"/>
    </row>
    <row r="1269" spans="1:6" s="363" customFormat="1" ht="18" customHeight="1">
      <c r="A1269" s="361" t="s">
        <v>939</v>
      </c>
      <c r="B1269" s="362" t="s">
        <v>141</v>
      </c>
      <c r="C1269" s="150"/>
      <c r="D1269" s="150"/>
      <c r="E1269" s="667"/>
      <c r="F1269" s="667"/>
    </row>
    <row r="1270" spans="1:8" s="539" customFormat="1" ht="14.25">
      <c r="A1270" s="537"/>
      <c r="B1270" s="765" t="s">
        <v>486</v>
      </c>
      <c r="C1270" s="538"/>
      <c r="D1270" s="538"/>
      <c r="E1270" s="538"/>
      <c r="F1270" s="538"/>
      <c r="H1270" s="540"/>
    </row>
    <row r="1271" spans="1:8" s="544" customFormat="1" ht="14.25">
      <c r="A1271" s="541"/>
      <c r="B1271" s="766"/>
      <c r="C1271" s="542"/>
      <c r="D1271" s="542"/>
      <c r="E1271" s="543"/>
      <c r="F1271" s="543"/>
      <c r="H1271" s="545"/>
    </row>
    <row r="1272" spans="1:8" s="547" customFormat="1" ht="43.5">
      <c r="A1272" s="546"/>
      <c r="B1272" s="767" t="s">
        <v>487</v>
      </c>
      <c r="C1272" s="542"/>
      <c r="D1272" s="542"/>
      <c r="E1272" s="543"/>
      <c r="F1272" s="543"/>
      <c r="H1272" s="548"/>
    </row>
    <row r="1273" spans="1:8" s="549" customFormat="1" ht="14.25">
      <c r="A1273" s="546"/>
      <c r="B1273" s="767" t="s">
        <v>488</v>
      </c>
      <c r="C1273" s="542"/>
      <c r="D1273" s="542"/>
      <c r="E1273" s="543"/>
      <c r="F1273" s="543"/>
      <c r="H1273" s="550"/>
    </row>
    <row r="1274" spans="1:8" s="544" customFormat="1" ht="14.25">
      <c r="A1274" s="546"/>
      <c r="B1274" s="767"/>
      <c r="C1274" s="542"/>
      <c r="D1274" s="542"/>
      <c r="E1274" s="543"/>
      <c r="F1274" s="543"/>
      <c r="H1274" s="545"/>
    </row>
    <row r="1275" spans="1:8" s="544" customFormat="1" ht="14.25">
      <c r="A1275" s="551"/>
      <c r="B1275" s="768" t="s">
        <v>489</v>
      </c>
      <c r="C1275" s="552"/>
      <c r="D1275" s="553"/>
      <c r="E1275" s="543"/>
      <c r="F1275" s="543"/>
      <c r="H1275" s="545"/>
    </row>
    <row r="1276" spans="1:8" s="544" customFormat="1" ht="14.25">
      <c r="A1276" s="554" t="s">
        <v>4</v>
      </c>
      <c r="B1276" s="769" t="s">
        <v>490</v>
      </c>
      <c r="C1276" s="552"/>
      <c r="D1276" s="553"/>
      <c r="E1276" s="543"/>
      <c r="F1276" s="543"/>
      <c r="H1276" s="545"/>
    </row>
    <row r="1277" spans="1:8" s="544" customFormat="1" ht="14.25">
      <c r="A1277" s="554" t="s">
        <v>5</v>
      </c>
      <c r="B1277" s="769" t="s">
        <v>491</v>
      </c>
      <c r="C1277" s="552"/>
      <c r="D1277" s="553"/>
      <c r="E1277" s="543"/>
      <c r="F1277" s="543"/>
      <c r="H1277" s="545"/>
    </row>
    <row r="1278" spans="1:8" s="544" customFormat="1" ht="14.25">
      <c r="A1278" s="554" t="s">
        <v>6</v>
      </c>
      <c r="B1278" s="769" t="s">
        <v>492</v>
      </c>
      <c r="C1278" s="552"/>
      <c r="D1278" s="553"/>
      <c r="E1278" s="543"/>
      <c r="F1278" s="543"/>
      <c r="H1278" s="545"/>
    </row>
    <row r="1279" spans="1:8" s="544" customFormat="1" ht="28.5">
      <c r="A1279" s="554" t="s">
        <v>18</v>
      </c>
      <c r="B1279" s="769" t="s">
        <v>493</v>
      </c>
      <c r="C1279" s="552"/>
      <c r="D1279" s="553"/>
      <c r="E1279" s="543"/>
      <c r="F1279" s="543"/>
      <c r="H1279" s="545"/>
    </row>
    <row r="1280" spans="1:8" s="544" customFormat="1" ht="14.25">
      <c r="A1280" s="555" t="s">
        <v>144</v>
      </c>
      <c r="B1280" s="767"/>
      <c r="C1280" s="556"/>
      <c r="D1280" s="542"/>
      <c r="E1280" s="543"/>
      <c r="F1280" s="543"/>
      <c r="H1280" s="545"/>
    </row>
    <row r="1281" spans="1:8" s="544" customFormat="1" ht="14.25">
      <c r="A1281" s="557">
        <v>1</v>
      </c>
      <c r="B1281" s="770" t="s">
        <v>494</v>
      </c>
      <c r="C1281" s="556"/>
      <c r="D1281" s="542"/>
      <c r="E1281" s="543"/>
      <c r="F1281" s="543"/>
      <c r="H1281" s="545"/>
    </row>
    <row r="1282" spans="1:8" s="544" customFormat="1" ht="14.25">
      <c r="A1282" s="558">
        <v>2</v>
      </c>
      <c r="B1282" s="770" t="s">
        <v>495</v>
      </c>
      <c r="C1282" s="556"/>
      <c r="D1282" s="542"/>
      <c r="E1282" s="543"/>
      <c r="F1282" s="543"/>
      <c r="H1282" s="545"/>
    </row>
    <row r="1283" spans="1:8" s="544" customFormat="1" ht="14.25">
      <c r="A1283" s="558">
        <v>3</v>
      </c>
      <c r="B1283" s="770" t="s">
        <v>496</v>
      </c>
      <c r="C1283" s="556"/>
      <c r="D1283" s="542"/>
      <c r="E1283" s="543"/>
      <c r="F1283" s="543"/>
      <c r="H1283" s="545"/>
    </row>
    <row r="1284" spans="1:8" s="544" customFormat="1" ht="28.5">
      <c r="A1284" s="558">
        <v>4</v>
      </c>
      <c r="B1284" s="770" t="s">
        <v>497</v>
      </c>
      <c r="C1284" s="556"/>
      <c r="D1284" s="542"/>
      <c r="E1284" s="543"/>
      <c r="F1284" s="543"/>
      <c r="H1284" s="545"/>
    </row>
    <row r="1285" spans="1:8" s="544" customFormat="1" ht="28.5">
      <c r="A1285" s="558">
        <v>5</v>
      </c>
      <c r="B1285" s="770" t="s">
        <v>498</v>
      </c>
      <c r="C1285" s="556"/>
      <c r="D1285" s="542"/>
      <c r="E1285" s="543"/>
      <c r="F1285" s="543"/>
      <c r="H1285" s="545"/>
    </row>
    <row r="1286" spans="1:8" s="544" customFormat="1" ht="14.25">
      <c r="A1286" s="558">
        <v>6</v>
      </c>
      <c r="B1286" s="770" t="s">
        <v>499</v>
      </c>
      <c r="C1286" s="556"/>
      <c r="D1286" s="542"/>
      <c r="E1286" s="543"/>
      <c r="F1286" s="543"/>
      <c r="H1286" s="545"/>
    </row>
    <row r="1287" spans="1:8" s="544" customFormat="1" ht="14.25">
      <c r="A1287" s="558" t="s">
        <v>500</v>
      </c>
      <c r="B1287" s="770" t="s">
        <v>501</v>
      </c>
      <c r="C1287" s="556"/>
      <c r="D1287" s="542"/>
      <c r="E1287" s="543"/>
      <c r="F1287" s="543"/>
      <c r="H1287" s="545"/>
    </row>
    <row r="1288" spans="1:8" s="544" customFormat="1" ht="180" customHeight="1">
      <c r="A1288" s="558"/>
      <c r="B1288" s="366" t="s">
        <v>502</v>
      </c>
      <c r="C1288" s="556"/>
      <c r="D1288" s="542"/>
      <c r="E1288" s="543"/>
      <c r="F1288" s="543"/>
      <c r="H1288" s="545"/>
    </row>
    <row r="1289" spans="1:8" s="544" customFormat="1" ht="29.25" customHeight="1">
      <c r="A1289" s="558" t="s">
        <v>503</v>
      </c>
      <c r="B1289" s="770" t="s">
        <v>504</v>
      </c>
      <c r="C1289" s="556"/>
      <c r="D1289" s="542"/>
      <c r="E1289" s="543"/>
      <c r="F1289" s="543"/>
      <c r="H1289" s="545"/>
    </row>
    <row r="1290" spans="1:8" s="544" customFormat="1" ht="29.25" customHeight="1">
      <c r="A1290" s="558">
        <v>8</v>
      </c>
      <c r="B1290" s="770" t="s">
        <v>505</v>
      </c>
      <c r="C1290" s="556"/>
      <c r="D1290" s="542"/>
      <c r="E1290" s="543"/>
      <c r="F1290" s="543"/>
      <c r="H1290" s="545"/>
    </row>
    <row r="1291" spans="1:8" s="544" customFormat="1" ht="29.25" customHeight="1">
      <c r="A1291" s="558">
        <v>9</v>
      </c>
      <c r="B1291" s="770" t="s">
        <v>506</v>
      </c>
      <c r="C1291" s="556"/>
      <c r="D1291" s="542"/>
      <c r="E1291" s="543"/>
      <c r="F1291" s="543"/>
      <c r="H1291" s="545"/>
    </row>
    <row r="1292" spans="1:8" s="544" customFormat="1" ht="29.25" customHeight="1">
      <c r="A1292" s="558">
        <v>10</v>
      </c>
      <c r="B1292" s="770" t="s">
        <v>507</v>
      </c>
      <c r="C1292" s="556"/>
      <c r="D1292" s="542"/>
      <c r="E1292" s="543"/>
      <c r="F1292" s="543"/>
      <c r="H1292" s="545"/>
    </row>
    <row r="1293" spans="1:8" s="544" customFormat="1" ht="29.25" customHeight="1">
      <c r="A1293" s="558">
        <v>11</v>
      </c>
      <c r="B1293" s="770" t="s">
        <v>508</v>
      </c>
      <c r="C1293" s="556"/>
      <c r="D1293" s="542"/>
      <c r="E1293" s="543"/>
      <c r="F1293" s="543"/>
      <c r="H1293" s="545"/>
    </row>
    <row r="1294" spans="1:8" s="544" customFormat="1" ht="101.25">
      <c r="A1294" s="558">
        <v>12</v>
      </c>
      <c r="B1294" s="366" t="s">
        <v>509</v>
      </c>
      <c r="C1294" s="556"/>
      <c r="D1294" s="542"/>
      <c r="E1294" s="543"/>
      <c r="F1294" s="543"/>
      <c r="H1294" s="545"/>
    </row>
    <row r="1295" spans="1:8" s="544" customFormat="1" ht="86.25" customHeight="1">
      <c r="A1295" s="558">
        <v>13</v>
      </c>
      <c r="B1295" s="366" t="s">
        <v>510</v>
      </c>
      <c r="C1295" s="556"/>
      <c r="D1295" s="542"/>
      <c r="E1295" s="543"/>
      <c r="F1295" s="543"/>
      <c r="H1295" s="545"/>
    </row>
    <row r="1296" spans="1:8" s="544" customFormat="1" ht="87">
      <c r="A1296" s="558">
        <v>14</v>
      </c>
      <c r="B1296" s="366" t="s">
        <v>511</v>
      </c>
      <c r="C1296" s="556"/>
      <c r="D1296" s="542"/>
      <c r="E1296" s="543"/>
      <c r="F1296" s="543"/>
      <c r="H1296" s="545"/>
    </row>
    <row r="1297" spans="1:8" s="544" customFormat="1" ht="72">
      <c r="A1297" s="558">
        <v>15</v>
      </c>
      <c r="B1297" s="366" t="s">
        <v>512</v>
      </c>
      <c r="C1297" s="556"/>
      <c r="D1297" s="542"/>
      <c r="E1297" s="543"/>
      <c r="F1297" s="543"/>
      <c r="H1297" s="545"/>
    </row>
    <row r="1298" spans="1:8" s="544" customFormat="1" ht="14.25">
      <c r="A1298" s="558">
        <v>16</v>
      </c>
      <c r="B1298" s="366" t="s">
        <v>513</v>
      </c>
      <c r="C1298" s="556"/>
      <c r="D1298" s="542"/>
      <c r="E1298" s="543"/>
      <c r="F1298" s="543"/>
      <c r="H1298" s="545"/>
    </row>
    <row r="1299" spans="1:8" s="544" customFormat="1" ht="14.25">
      <c r="A1299" s="554"/>
      <c r="B1299" s="771" t="s">
        <v>1096</v>
      </c>
      <c r="C1299" s="552"/>
      <c r="D1299" s="552"/>
      <c r="E1299" s="559"/>
      <c r="F1299" s="559"/>
      <c r="H1299" s="545"/>
    </row>
    <row r="1300" spans="1:8" s="544" customFormat="1" ht="14.25">
      <c r="A1300" s="554"/>
      <c r="B1300" s="772" t="s">
        <v>514</v>
      </c>
      <c r="C1300" s="552"/>
      <c r="D1300" s="552"/>
      <c r="E1300" s="559"/>
      <c r="F1300" s="559"/>
      <c r="H1300" s="545"/>
    </row>
    <row r="1301" spans="1:8" s="544" customFormat="1" ht="14.25">
      <c r="A1301" s="554"/>
      <c r="B1301" s="773" t="s">
        <v>1154</v>
      </c>
      <c r="C1301" s="552"/>
      <c r="D1301" s="552"/>
      <c r="E1301" s="559"/>
      <c r="F1301" s="559"/>
      <c r="H1301" s="545"/>
    </row>
    <row r="1302" spans="1:8" s="544" customFormat="1" ht="14.25">
      <c r="A1302" s="554"/>
      <c r="B1302" s="773" t="s">
        <v>515</v>
      </c>
      <c r="C1302" s="552"/>
      <c r="D1302" s="552"/>
      <c r="E1302" s="559"/>
      <c r="F1302" s="559"/>
      <c r="H1302" s="545"/>
    </row>
    <row r="1303" spans="1:8" s="544" customFormat="1" ht="14.25">
      <c r="A1303" s="554"/>
      <c r="B1303" s="773" t="s">
        <v>516</v>
      </c>
      <c r="C1303" s="552"/>
      <c r="D1303" s="552"/>
      <c r="E1303" s="559"/>
      <c r="F1303" s="559"/>
      <c r="H1303" s="545"/>
    </row>
    <row r="1304" spans="1:8" s="544" customFormat="1" ht="14.25">
      <c r="A1304" s="554"/>
      <c r="B1304" s="773" t="s">
        <v>517</v>
      </c>
      <c r="C1304" s="552"/>
      <c r="D1304" s="552"/>
      <c r="E1304" s="559"/>
      <c r="F1304" s="559"/>
      <c r="H1304" s="545"/>
    </row>
    <row r="1305" spans="1:8" s="544" customFormat="1" ht="14.25">
      <c r="A1305" s="554"/>
      <c r="B1305" s="772" t="s">
        <v>518</v>
      </c>
      <c r="C1305" s="552"/>
      <c r="D1305" s="552"/>
      <c r="E1305" s="559"/>
      <c r="F1305" s="559"/>
      <c r="H1305" s="545"/>
    </row>
    <row r="1306" spans="1:8" s="544" customFormat="1" ht="28.5">
      <c r="A1306" s="554"/>
      <c r="B1306" s="774" t="s">
        <v>519</v>
      </c>
      <c r="C1306" s="552"/>
      <c r="D1306" s="552"/>
      <c r="E1306" s="559"/>
      <c r="F1306" s="559"/>
      <c r="H1306" s="545"/>
    </row>
    <row r="1307" spans="1:8" s="544" customFormat="1" ht="14.25">
      <c r="A1307" s="554"/>
      <c r="B1307" s="774" t="s">
        <v>520</v>
      </c>
      <c r="C1307" s="552"/>
      <c r="D1307" s="552"/>
      <c r="E1307" s="559"/>
      <c r="F1307" s="559"/>
      <c r="H1307" s="545"/>
    </row>
    <row r="1308" spans="1:8" s="544" customFormat="1" ht="14.25">
      <c r="A1308" s="554"/>
      <c r="B1308" s="771" t="s">
        <v>1097</v>
      </c>
      <c r="C1308" s="552"/>
      <c r="D1308" s="552"/>
      <c r="E1308" s="559"/>
      <c r="F1308" s="559"/>
      <c r="H1308" s="545"/>
    </row>
    <row r="1309" spans="1:8" s="547" customFormat="1" ht="14.25">
      <c r="A1309" s="554"/>
      <c r="B1309" s="772" t="s">
        <v>514</v>
      </c>
      <c r="C1309" s="552"/>
      <c r="D1309" s="552"/>
      <c r="E1309" s="559"/>
      <c r="F1309" s="559"/>
      <c r="H1309" s="548"/>
    </row>
    <row r="1310" spans="1:8" s="544" customFormat="1" ht="14.25">
      <c r="A1310" s="554"/>
      <c r="B1310" s="773" t="s">
        <v>1154</v>
      </c>
      <c r="C1310" s="552"/>
      <c r="D1310" s="552"/>
      <c r="E1310" s="559"/>
      <c r="F1310" s="559"/>
      <c r="H1310" s="545"/>
    </row>
    <row r="1311" spans="1:8" s="560" customFormat="1" ht="14.25">
      <c r="A1311" s="554"/>
      <c r="B1311" s="773" t="s">
        <v>521</v>
      </c>
      <c r="C1311" s="552"/>
      <c r="D1311" s="552"/>
      <c r="E1311" s="559"/>
      <c r="F1311" s="559"/>
      <c r="H1311" s="561"/>
    </row>
    <row r="1312" spans="1:8" s="544" customFormat="1" ht="14.25">
      <c r="A1312" s="554"/>
      <c r="B1312" s="773" t="s">
        <v>522</v>
      </c>
      <c r="C1312" s="552"/>
      <c r="D1312" s="552"/>
      <c r="E1312" s="559"/>
      <c r="F1312" s="559"/>
      <c r="H1312" s="545"/>
    </row>
    <row r="1313" spans="1:8" s="544" customFormat="1" ht="14.25">
      <c r="A1313" s="554"/>
      <c r="B1313" s="773" t="s">
        <v>523</v>
      </c>
      <c r="C1313" s="552"/>
      <c r="D1313" s="552"/>
      <c r="E1313" s="559"/>
      <c r="F1313" s="559"/>
      <c r="H1313" s="545"/>
    </row>
    <row r="1314" spans="1:8" s="544" customFormat="1" ht="14.25">
      <c r="A1314" s="554"/>
      <c r="B1314" s="772" t="s">
        <v>524</v>
      </c>
      <c r="C1314" s="552"/>
      <c r="D1314" s="552"/>
      <c r="E1314" s="559"/>
      <c r="F1314" s="559"/>
      <c r="H1314" s="545"/>
    </row>
    <row r="1315" spans="1:8" s="544" customFormat="1" ht="28.5">
      <c r="A1315" s="554"/>
      <c r="B1315" s="774" t="s">
        <v>1155</v>
      </c>
      <c r="C1315" s="552"/>
      <c r="D1315" s="552"/>
      <c r="E1315" s="559"/>
      <c r="F1315" s="559"/>
      <c r="H1315" s="545"/>
    </row>
    <row r="1316" spans="1:8" s="544" customFormat="1" ht="14.25">
      <c r="A1316" s="554"/>
      <c r="B1316" s="773" t="s">
        <v>1098</v>
      </c>
      <c r="C1316" s="552"/>
      <c r="D1316" s="552"/>
      <c r="E1316" s="559"/>
      <c r="F1316" s="559"/>
      <c r="H1316" s="545"/>
    </row>
    <row r="1317" spans="1:8" s="544" customFormat="1" ht="14.25">
      <c r="A1317" s="554"/>
      <c r="B1317" s="773" t="s">
        <v>1099</v>
      </c>
      <c r="C1317" s="552"/>
      <c r="D1317" s="552"/>
      <c r="E1317" s="559"/>
      <c r="F1317" s="559"/>
      <c r="H1317" s="545"/>
    </row>
    <row r="1318" spans="1:8" s="544" customFormat="1" ht="14.25">
      <c r="A1318" s="557">
        <v>17</v>
      </c>
      <c r="B1318" s="775" t="s">
        <v>144</v>
      </c>
      <c r="C1318" s="552"/>
      <c r="D1318" s="552"/>
      <c r="E1318" s="559"/>
      <c r="F1318" s="559"/>
      <c r="H1318" s="545"/>
    </row>
    <row r="1319" spans="1:8" s="544" customFormat="1" ht="28.5">
      <c r="A1319" s="554"/>
      <c r="B1319" s="773" t="s">
        <v>525</v>
      </c>
      <c r="C1319" s="552"/>
      <c r="D1319" s="552"/>
      <c r="E1319" s="559"/>
      <c r="F1319" s="559"/>
      <c r="H1319" s="545"/>
    </row>
    <row r="1320" spans="1:8" s="544" customFormat="1" ht="14.25">
      <c r="A1320" s="554"/>
      <c r="B1320" s="773" t="s">
        <v>526</v>
      </c>
      <c r="C1320" s="552"/>
      <c r="D1320" s="552"/>
      <c r="E1320" s="559"/>
      <c r="F1320" s="559"/>
      <c r="H1320" s="545"/>
    </row>
    <row r="1321" spans="1:8" s="544" customFormat="1" ht="14.25">
      <c r="A1321" s="554"/>
      <c r="B1321" s="773" t="s">
        <v>527</v>
      </c>
      <c r="C1321" s="552"/>
      <c r="D1321" s="552"/>
      <c r="E1321" s="559"/>
      <c r="F1321" s="559"/>
      <c r="H1321" s="545"/>
    </row>
    <row r="1322" spans="1:8" s="544" customFormat="1" ht="14.25">
      <c r="A1322" s="554"/>
      <c r="B1322" s="773" t="s">
        <v>528</v>
      </c>
      <c r="C1322" s="552"/>
      <c r="D1322" s="552"/>
      <c r="E1322" s="559"/>
      <c r="F1322" s="559"/>
      <c r="H1322" s="545"/>
    </row>
    <row r="1323" spans="1:8" s="544" customFormat="1" ht="14.25">
      <c r="A1323" s="554"/>
      <c r="B1323" s="773" t="s">
        <v>529</v>
      </c>
      <c r="C1323" s="552"/>
      <c r="D1323" s="552"/>
      <c r="E1323" s="559"/>
      <c r="F1323" s="559"/>
      <c r="H1323" s="545"/>
    </row>
    <row r="1324" spans="1:8" s="544" customFormat="1" ht="14.25">
      <c r="A1324" s="554"/>
      <c r="B1324" s="773" t="s">
        <v>530</v>
      </c>
      <c r="C1324" s="552"/>
      <c r="D1324" s="552"/>
      <c r="E1324" s="559"/>
      <c r="F1324" s="559"/>
      <c r="H1324" s="545"/>
    </row>
    <row r="1325" spans="1:8" s="544" customFormat="1" ht="14.25">
      <c r="A1325" s="554"/>
      <c r="B1325" s="773"/>
      <c r="C1325" s="552"/>
      <c r="D1325" s="552"/>
      <c r="E1325" s="559"/>
      <c r="F1325" s="559"/>
      <c r="H1325" s="545"/>
    </row>
    <row r="1326" spans="1:8" s="544" customFormat="1" ht="14.25">
      <c r="A1326" s="557">
        <v>18</v>
      </c>
      <c r="B1326" s="768" t="s">
        <v>531</v>
      </c>
      <c r="C1326" s="552"/>
      <c r="D1326" s="553"/>
      <c r="E1326" s="543"/>
      <c r="F1326" s="543"/>
      <c r="H1326" s="545"/>
    </row>
    <row r="1327" spans="1:8" s="544" customFormat="1" ht="28.5">
      <c r="A1327" s="554" t="s">
        <v>4</v>
      </c>
      <c r="B1327" s="769" t="s">
        <v>532</v>
      </c>
      <c r="C1327" s="552"/>
      <c r="D1327" s="553"/>
      <c r="E1327" s="543"/>
      <c r="F1327" s="543"/>
      <c r="H1327" s="545"/>
    </row>
    <row r="1328" spans="1:8" s="544" customFormat="1" ht="28.5">
      <c r="A1328" s="554" t="s">
        <v>5</v>
      </c>
      <c r="B1328" s="366" t="s">
        <v>533</v>
      </c>
      <c r="C1328" s="552"/>
      <c r="D1328" s="553"/>
      <c r="E1328" s="543"/>
      <c r="F1328" s="543"/>
      <c r="H1328" s="545"/>
    </row>
    <row r="1329" spans="1:8" s="544" customFormat="1" ht="28.5">
      <c r="A1329" s="562" t="s">
        <v>6</v>
      </c>
      <c r="B1329" s="366" t="s">
        <v>534</v>
      </c>
      <c r="C1329" s="552"/>
      <c r="D1329" s="552"/>
      <c r="E1329" s="559"/>
      <c r="F1329" s="559"/>
      <c r="H1329" s="545"/>
    </row>
    <row r="1330" spans="1:8" s="544" customFormat="1" ht="87">
      <c r="A1330" s="554" t="s">
        <v>18</v>
      </c>
      <c r="B1330" s="769" t="s">
        <v>535</v>
      </c>
      <c r="C1330" s="552"/>
      <c r="D1330" s="552"/>
      <c r="E1330" s="559"/>
      <c r="F1330" s="559"/>
      <c r="H1330" s="545"/>
    </row>
    <row r="1331" spans="1:8" s="544" customFormat="1" ht="28.5">
      <c r="A1331" s="562" t="s">
        <v>19</v>
      </c>
      <c r="B1331" s="366" t="s">
        <v>536</v>
      </c>
      <c r="C1331" s="552"/>
      <c r="D1331" s="552"/>
      <c r="E1331" s="559"/>
      <c r="F1331" s="559"/>
      <c r="H1331" s="545"/>
    </row>
    <row r="1332" spans="1:8" s="544" customFormat="1" ht="14.25">
      <c r="A1332" s="562"/>
      <c r="B1332" s="366" t="s">
        <v>537</v>
      </c>
      <c r="C1332" s="552"/>
      <c r="D1332" s="552"/>
      <c r="E1332" s="559"/>
      <c r="F1332" s="559"/>
      <c r="H1332" s="545"/>
    </row>
    <row r="1333" spans="1:8" s="544" customFormat="1" ht="14.25">
      <c r="A1333" s="562"/>
      <c r="B1333" s="776" t="s">
        <v>538</v>
      </c>
      <c r="C1333" s="552"/>
      <c r="D1333" s="552"/>
      <c r="E1333" s="559"/>
      <c r="F1333" s="559"/>
      <c r="H1333" s="545"/>
    </row>
    <row r="1334" spans="1:8" s="544" customFormat="1" ht="14.25">
      <c r="A1334" s="562"/>
      <c r="B1334" s="776" t="s">
        <v>539</v>
      </c>
      <c r="C1334" s="552"/>
      <c r="D1334" s="552"/>
      <c r="E1334" s="559"/>
      <c r="F1334" s="559"/>
      <c r="H1334" s="545"/>
    </row>
    <row r="1335" spans="1:8" s="544" customFormat="1" ht="14.25">
      <c r="A1335" s="562"/>
      <c r="B1335" s="776" t="s">
        <v>540</v>
      </c>
      <c r="C1335" s="552"/>
      <c r="D1335" s="552"/>
      <c r="E1335" s="559"/>
      <c r="F1335" s="559"/>
      <c r="H1335" s="545"/>
    </row>
    <row r="1336" spans="1:8" s="544" customFormat="1" ht="14.25">
      <c r="A1336" s="563"/>
      <c r="B1336" s="776" t="s">
        <v>1156</v>
      </c>
      <c r="C1336" s="542"/>
      <c r="D1336" s="542"/>
      <c r="E1336" s="543"/>
      <c r="F1336" s="543"/>
      <c r="H1336" s="545"/>
    </row>
    <row r="1337" spans="1:8" s="544" customFormat="1" ht="14.25">
      <c r="A1337" s="563"/>
      <c r="B1337" s="776"/>
      <c r="C1337" s="542"/>
      <c r="D1337" s="542"/>
      <c r="E1337" s="543"/>
      <c r="F1337" s="543"/>
      <c r="H1337" s="545"/>
    </row>
    <row r="1338" spans="1:8" s="544" customFormat="1" ht="14.25">
      <c r="A1338" s="558">
        <v>19</v>
      </c>
      <c r="B1338" s="777" t="s">
        <v>541</v>
      </c>
      <c r="C1338" s="542"/>
      <c r="D1338" s="542"/>
      <c r="E1338" s="543"/>
      <c r="F1338" s="543"/>
      <c r="H1338" s="545"/>
    </row>
    <row r="1339" spans="1:8" s="547" customFormat="1" ht="14.25">
      <c r="A1339" s="564" t="s">
        <v>542</v>
      </c>
      <c r="B1339" s="778" t="s">
        <v>543</v>
      </c>
      <c r="C1339" s="542"/>
      <c r="D1339" s="542"/>
      <c r="E1339" s="543"/>
      <c r="F1339" s="543"/>
      <c r="H1339" s="548"/>
    </row>
    <row r="1340" spans="1:8" s="544" customFormat="1" ht="14.25">
      <c r="A1340" s="564" t="s">
        <v>542</v>
      </c>
      <c r="B1340" s="778" t="s">
        <v>544</v>
      </c>
      <c r="C1340" s="542"/>
      <c r="D1340" s="542"/>
      <c r="E1340" s="543"/>
      <c r="F1340" s="543"/>
      <c r="H1340" s="545"/>
    </row>
    <row r="1341" spans="1:8" s="539" customFormat="1" ht="14.25">
      <c r="A1341" s="564" t="s">
        <v>542</v>
      </c>
      <c r="B1341" s="778" t="s">
        <v>1100</v>
      </c>
      <c r="C1341" s="542"/>
      <c r="D1341" s="542"/>
      <c r="E1341" s="543"/>
      <c r="F1341" s="543"/>
      <c r="H1341" s="540"/>
    </row>
    <row r="1342" spans="1:8" s="544" customFormat="1" ht="14.25">
      <c r="A1342" s="564" t="s">
        <v>542</v>
      </c>
      <c r="B1342" s="778" t="s">
        <v>545</v>
      </c>
      <c r="C1342" s="542"/>
      <c r="D1342" s="542"/>
      <c r="E1342" s="543"/>
      <c r="F1342" s="543"/>
      <c r="H1342" s="545"/>
    </row>
    <row r="1343" spans="1:8" s="544" customFormat="1" ht="14.25">
      <c r="A1343" s="564" t="s">
        <v>542</v>
      </c>
      <c r="B1343" s="778" t="s">
        <v>1101</v>
      </c>
      <c r="C1343" s="542"/>
      <c r="D1343" s="542"/>
      <c r="E1343" s="543"/>
      <c r="F1343" s="543"/>
      <c r="H1343" s="545"/>
    </row>
    <row r="1344" spans="1:8" s="544" customFormat="1" ht="14.25">
      <c r="A1344" s="564" t="s">
        <v>542</v>
      </c>
      <c r="B1344" s="778" t="s">
        <v>546</v>
      </c>
      <c r="C1344" s="542"/>
      <c r="D1344" s="542"/>
      <c r="E1344" s="543"/>
      <c r="F1344" s="543"/>
      <c r="H1344" s="545"/>
    </row>
    <row r="1345" spans="1:8" s="544" customFormat="1" ht="14.25">
      <c r="A1345" s="564" t="s">
        <v>542</v>
      </c>
      <c r="B1345" s="778" t="s">
        <v>547</v>
      </c>
      <c r="C1345" s="542"/>
      <c r="D1345" s="542"/>
      <c r="E1345" s="543"/>
      <c r="F1345" s="543"/>
      <c r="H1345" s="545"/>
    </row>
    <row r="1346" spans="1:8" s="544" customFormat="1" ht="28.5">
      <c r="A1346" s="564" t="s">
        <v>542</v>
      </c>
      <c r="B1346" s="770" t="s">
        <v>548</v>
      </c>
      <c r="C1346" s="542"/>
      <c r="D1346" s="542"/>
      <c r="E1346" s="543"/>
      <c r="F1346" s="543"/>
      <c r="H1346" s="545"/>
    </row>
    <row r="1347" spans="1:8" s="544" customFormat="1" ht="28.5">
      <c r="A1347" s="564" t="s">
        <v>542</v>
      </c>
      <c r="B1347" s="778" t="s">
        <v>549</v>
      </c>
      <c r="C1347" s="542"/>
      <c r="D1347" s="542"/>
      <c r="E1347" s="543"/>
      <c r="F1347" s="543"/>
      <c r="H1347" s="545"/>
    </row>
    <row r="1348" spans="1:8" s="544" customFormat="1" ht="28.5">
      <c r="A1348" s="564" t="s">
        <v>542</v>
      </c>
      <c r="B1348" s="778" t="s">
        <v>550</v>
      </c>
      <c r="C1348" s="542"/>
      <c r="D1348" s="542"/>
      <c r="E1348" s="543"/>
      <c r="F1348" s="543"/>
      <c r="H1348" s="545"/>
    </row>
    <row r="1349" spans="1:8" s="544" customFormat="1" ht="28.5">
      <c r="A1349" s="564" t="s">
        <v>542</v>
      </c>
      <c r="B1349" s="778" t="s">
        <v>551</v>
      </c>
      <c r="C1349" s="542"/>
      <c r="D1349" s="542"/>
      <c r="E1349" s="543"/>
      <c r="F1349" s="543"/>
      <c r="H1349" s="545"/>
    </row>
    <row r="1350" spans="1:8" s="544" customFormat="1" ht="28.5">
      <c r="A1350" s="564" t="s">
        <v>542</v>
      </c>
      <c r="B1350" s="778" t="s">
        <v>552</v>
      </c>
      <c r="C1350" s="542"/>
      <c r="D1350" s="542"/>
      <c r="E1350" s="543"/>
      <c r="F1350" s="543"/>
      <c r="H1350" s="545"/>
    </row>
    <row r="1351" spans="1:8" s="544" customFormat="1" ht="28.5">
      <c r="A1351" s="564" t="s">
        <v>542</v>
      </c>
      <c r="B1351" s="778" t="s">
        <v>553</v>
      </c>
      <c r="C1351" s="542"/>
      <c r="D1351" s="542"/>
      <c r="E1351" s="543"/>
      <c r="F1351" s="543"/>
      <c r="H1351" s="545"/>
    </row>
    <row r="1352" spans="1:8" s="544" customFormat="1" ht="28.5">
      <c r="A1352" s="564" t="s">
        <v>542</v>
      </c>
      <c r="B1352" s="778" t="s">
        <v>1102</v>
      </c>
      <c r="C1352" s="542"/>
      <c r="D1352" s="542"/>
      <c r="E1352" s="543"/>
      <c r="F1352" s="543"/>
      <c r="H1352" s="545"/>
    </row>
    <row r="1353" spans="1:8" s="544" customFormat="1" ht="14.25">
      <c r="A1353" s="564" t="s">
        <v>542</v>
      </c>
      <c r="B1353" s="778" t="s">
        <v>1103</v>
      </c>
      <c r="C1353" s="542"/>
      <c r="D1353" s="542"/>
      <c r="E1353" s="543"/>
      <c r="F1353" s="543"/>
      <c r="H1353" s="545"/>
    </row>
    <row r="1354" spans="1:8" s="544" customFormat="1" ht="14.25">
      <c r="A1354" s="564" t="s">
        <v>542</v>
      </c>
      <c r="B1354" s="778" t="s">
        <v>554</v>
      </c>
      <c r="C1354" s="542"/>
      <c r="D1354" s="542"/>
      <c r="E1354" s="543"/>
      <c r="F1354" s="543"/>
      <c r="H1354" s="545"/>
    </row>
    <row r="1355" spans="1:8" s="544" customFormat="1" ht="14.25">
      <c r="A1355" s="564" t="s">
        <v>542</v>
      </c>
      <c r="B1355" s="778" t="s">
        <v>555</v>
      </c>
      <c r="C1355" s="542"/>
      <c r="D1355" s="542"/>
      <c r="E1355" s="543"/>
      <c r="F1355" s="543"/>
      <c r="H1355" s="545"/>
    </row>
    <row r="1356" spans="1:8" s="544" customFormat="1" ht="14.25">
      <c r="A1356" s="564"/>
      <c r="B1356" s="778" t="s">
        <v>556</v>
      </c>
      <c r="C1356" s="542"/>
      <c r="D1356" s="542"/>
      <c r="E1356" s="543"/>
      <c r="F1356" s="543"/>
      <c r="H1356" s="545"/>
    </row>
    <row r="1357" spans="1:8" s="544" customFormat="1" ht="14.25">
      <c r="A1357" s="564"/>
      <c r="B1357" s="778" t="s">
        <v>557</v>
      </c>
      <c r="C1357" s="542"/>
      <c r="D1357" s="542"/>
      <c r="E1357" s="543"/>
      <c r="F1357" s="543"/>
      <c r="H1357" s="545"/>
    </row>
    <row r="1358" spans="1:8" s="544" customFormat="1" ht="14.25">
      <c r="A1358" s="564"/>
      <c r="B1358" s="778" t="s">
        <v>558</v>
      </c>
      <c r="C1358" s="542"/>
      <c r="D1358" s="542"/>
      <c r="E1358" s="543"/>
      <c r="F1358" s="543"/>
      <c r="H1358" s="545"/>
    </row>
    <row r="1359" spans="1:8" s="544" customFormat="1" ht="14.25">
      <c r="A1359" s="564"/>
      <c r="B1359" s="778"/>
      <c r="C1359" s="542"/>
      <c r="D1359" s="542"/>
      <c r="E1359" s="543"/>
      <c r="F1359" s="543"/>
      <c r="H1359" s="545"/>
    </row>
    <row r="1360" spans="1:8" s="544" customFormat="1" ht="30" customHeight="1">
      <c r="A1360" s="564" t="s">
        <v>542</v>
      </c>
      <c r="B1360" s="778" t="s">
        <v>559</v>
      </c>
      <c r="C1360" s="542"/>
      <c r="D1360" s="542"/>
      <c r="E1360" s="543"/>
      <c r="F1360" s="543"/>
      <c r="H1360" s="545"/>
    </row>
    <row r="1361" spans="1:8" s="544" customFormat="1" ht="14.25">
      <c r="A1361" s="564" t="s">
        <v>542</v>
      </c>
      <c r="B1361" s="778" t="s">
        <v>1104</v>
      </c>
      <c r="C1361" s="542"/>
      <c r="D1361" s="542"/>
      <c r="E1361" s="543"/>
      <c r="F1361" s="543"/>
      <c r="H1361" s="545"/>
    </row>
    <row r="1362" spans="1:8" s="544" customFormat="1" ht="43.5">
      <c r="A1362" s="564" t="s">
        <v>542</v>
      </c>
      <c r="B1362" s="778" t="s">
        <v>560</v>
      </c>
      <c r="C1362" s="542"/>
      <c r="D1362" s="542"/>
      <c r="E1362" s="543"/>
      <c r="F1362" s="543"/>
      <c r="H1362" s="545"/>
    </row>
    <row r="1363" spans="1:8" s="544" customFormat="1" ht="28.5">
      <c r="A1363" s="564" t="s">
        <v>542</v>
      </c>
      <c r="B1363" s="778" t="s">
        <v>561</v>
      </c>
      <c r="C1363" s="542"/>
      <c r="D1363" s="542"/>
      <c r="E1363" s="543"/>
      <c r="F1363" s="543"/>
      <c r="H1363" s="545"/>
    </row>
    <row r="1364" spans="1:8" s="544" customFormat="1" ht="14.25">
      <c r="A1364" s="564"/>
      <c r="B1364" s="778"/>
      <c r="C1364" s="542"/>
      <c r="D1364" s="542"/>
      <c r="E1364" s="543"/>
      <c r="F1364" s="543"/>
      <c r="H1364" s="545"/>
    </row>
    <row r="1365" spans="1:8" s="544" customFormat="1" ht="15.75" customHeight="1">
      <c r="A1365" s="564" t="s">
        <v>542</v>
      </c>
      <c r="B1365" s="779" t="s">
        <v>562</v>
      </c>
      <c r="C1365" s="542"/>
      <c r="D1365" s="542"/>
      <c r="E1365" s="543"/>
      <c r="F1365" s="543"/>
      <c r="H1365" s="545"/>
    </row>
    <row r="1366" spans="1:8" s="544" customFormat="1" ht="15.75" customHeight="1">
      <c r="A1366" s="564"/>
      <c r="B1366" s="779" t="s">
        <v>563</v>
      </c>
      <c r="C1366" s="542"/>
      <c r="D1366" s="542"/>
      <c r="E1366" s="543"/>
      <c r="F1366" s="543"/>
      <c r="H1366" s="545"/>
    </row>
    <row r="1367" spans="1:8" s="544" customFormat="1" ht="15.75" customHeight="1">
      <c r="A1367" s="564"/>
      <c r="B1367" s="778" t="s">
        <v>1105</v>
      </c>
      <c r="C1367" s="542"/>
      <c r="D1367" s="542"/>
      <c r="E1367" s="543"/>
      <c r="F1367" s="543"/>
      <c r="H1367" s="545"/>
    </row>
    <row r="1368" spans="1:8" s="544" customFormat="1" ht="15.75" customHeight="1">
      <c r="A1368" s="564"/>
      <c r="B1368" s="778" t="s">
        <v>1106</v>
      </c>
      <c r="C1368" s="542"/>
      <c r="D1368" s="542"/>
      <c r="E1368" s="543"/>
      <c r="F1368" s="543"/>
      <c r="H1368" s="545"/>
    </row>
    <row r="1369" spans="1:8" s="544" customFormat="1" ht="14.25">
      <c r="A1369" s="564"/>
      <c r="B1369" s="778" t="s">
        <v>1107</v>
      </c>
      <c r="C1369" s="542"/>
      <c r="D1369" s="542"/>
      <c r="E1369" s="543"/>
      <c r="F1369" s="543"/>
      <c r="H1369" s="545"/>
    </row>
    <row r="1370" spans="1:8" s="544" customFormat="1" ht="14.25">
      <c r="A1370" s="564"/>
      <c r="B1370" s="778" t="s">
        <v>1108</v>
      </c>
      <c r="C1370" s="542"/>
      <c r="D1370" s="542"/>
      <c r="E1370" s="543"/>
      <c r="F1370" s="543"/>
      <c r="H1370" s="545"/>
    </row>
    <row r="1371" spans="1:8" s="544" customFormat="1" ht="14.25">
      <c r="A1371" s="564"/>
      <c r="B1371" s="778" t="s">
        <v>1109</v>
      </c>
      <c r="C1371" s="542"/>
      <c r="D1371" s="542"/>
      <c r="E1371" s="543"/>
      <c r="F1371" s="543"/>
      <c r="H1371" s="545"/>
    </row>
    <row r="1372" spans="1:8" s="544" customFormat="1" ht="14.25">
      <c r="A1372" s="564"/>
      <c r="B1372" s="778" t="s">
        <v>1110</v>
      </c>
      <c r="C1372" s="542"/>
      <c r="D1372" s="542"/>
      <c r="E1372" s="543"/>
      <c r="F1372" s="543"/>
      <c r="H1372" s="545"/>
    </row>
    <row r="1373" spans="1:8" s="544" customFormat="1" ht="14.25">
      <c r="A1373" s="564"/>
      <c r="B1373" s="778" t="s">
        <v>1111</v>
      </c>
      <c r="C1373" s="542"/>
      <c r="D1373" s="542"/>
      <c r="E1373" s="543"/>
      <c r="F1373" s="543"/>
      <c r="H1373" s="545"/>
    </row>
    <row r="1374" spans="1:8" s="544" customFormat="1" ht="14.25">
      <c r="A1374" s="564"/>
      <c r="B1374" s="778" t="s">
        <v>1112</v>
      </c>
      <c r="C1374" s="542"/>
      <c r="D1374" s="542"/>
      <c r="E1374" s="543"/>
      <c r="F1374" s="543"/>
      <c r="H1374" s="545"/>
    </row>
    <row r="1375" spans="1:8" s="544" customFormat="1" ht="14.25">
      <c r="A1375" s="564"/>
      <c r="B1375" s="778" t="s">
        <v>1113</v>
      </c>
      <c r="C1375" s="542"/>
      <c r="D1375" s="542"/>
      <c r="E1375" s="543"/>
      <c r="F1375" s="543"/>
      <c r="H1375" s="545"/>
    </row>
    <row r="1376" spans="1:8" s="544" customFormat="1" ht="14.25">
      <c r="A1376" s="564"/>
      <c r="B1376" s="778"/>
      <c r="C1376" s="542"/>
      <c r="D1376" s="542"/>
      <c r="E1376" s="543"/>
      <c r="F1376" s="543"/>
      <c r="H1376" s="545"/>
    </row>
    <row r="1377" spans="1:8" s="544" customFormat="1" ht="14.25">
      <c r="A1377" s="564"/>
      <c r="B1377" s="779" t="s">
        <v>564</v>
      </c>
      <c r="C1377" s="542"/>
      <c r="D1377" s="542"/>
      <c r="E1377" s="543"/>
      <c r="F1377" s="543"/>
      <c r="H1377" s="545"/>
    </row>
    <row r="1378" spans="1:8" s="544" customFormat="1" ht="14.25">
      <c r="A1378" s="564"/>
      <c r="B1378" s="778" t="s">
        <v>1114</v>
      </c>
      <c r="C1378" s="542"/>
      <c r="D1378" s="542"/>
      <c r="E1378" s="543"/>
      <c r="F1378" s="543"/>
      <c r="H1378" s="545"/>
    </row>
    <row r="1379" spans="1:8" s="544" customFormat="1" ht="14.25">
      <c r="A1379" s="564"/>
      <c r="B1379" s="778" t="s">
        <v>1115</v>
      </c>
      <c r="C1379" s="542"/>
      <c r="D1379" s="542"/>
      <c r="E1379" s="543"/>
      <c r="F1379" s="543"/>
      <c r="H1379" s="545"/>
    </row>
    <row r="1380" spans="1:8" s="544" customFormat="1" ht="14.25">
      <c r="A1380" s="564"/>
      <c r="B1380" s="778" t="s">
        <v>1109</v>
      </c>
      <c r="C1380" s="542"/>
      <c r="D1380" s="542"/>
      <c r="E1380" s="543"/>
      <c r="F1380" s="543"/>
      <c r="H1380" s="545"/>
    </row>
    <row r="1381" spans="1:8" s="544" customFormat="1" ht="14.25">
      <c r="A1381" s="564"/>
      <c r="B1381" s="778" t="s">
        <v>1116</v>
      </c>
      <c r="C1381" s="542"/>
      <c r="D1381" s="542"/>
      <c r="E1381" s="543"/>
      <c r="F1381" s="543"/>
      <c r="H1381" s="545"/>
    </row>
    <row r="1382" spans="1:8" s="544" customFormat="1" ht="14.25">
      <c r="A1382" s="564"/>
      <c r="B1382" s="778" t="s">
        <v>1117</v>
      </c>
      <c r="C1382" s="542"/>
      <c r="D1382" s="542"/>
      <c r="E1382" s="543"/>
      <c r="F1382" s="543"/>
      <c r="H1382" s="545"/>
    </row>
    <row r="1383" spans="1:8" s="544" customFormat="1" ht="14.25">
      <c r="A1383" s="564"/>
      <c r="B1383" s="778"/>
      <c r="C1383" s="542"/>
      <c r="D1383" s="542"/>
      <c r="E1383" s="543"/>
      <c r="F1383" s="543"/>
      <c r="H1383" s="545"/>
    </row>
    <row r="1384" spans="1:8" s="544" customFormat="1" ht="28.5">
      <c r="A1384" s="564" t="s">
        <v>542</v>
      </c>
      <c r="B1384" s="778" t="s">
        <v>565</v>
      </c>
      <c r="C1384" s="542"/>
      <c r="D1384" s="542"/>
      <c r="E1384" s="543"/>
      <c r="F1384" s="543"/>
      <c r="H1384" s="545"/>
    </row>
    <row r="1385" spans="1:8" s="544" customFormat="1" ht="28.5">
      <c r="A1385" s="564" t="s">
        <v>542</v>
      </c>
      <c r="B1385" s="778" t="s">
        <v>566</v>
      </c>
      <c r="C1385" s="542"/>
      <c r="D1385" s="542"/>
      <c r="E1385" s="543"/>
      <c r="F1385" s="543"/>
      <c r="H1385" s="545"/>
    </row>
    <row r="1386" spans="1:8" s="544" customFormat="1" ht="28.5">
      <c r="A1386" s="564" t="s">
        <v>542</v>
      </c>
      <c r="B1386" s="778" t="s">
        <v>567</v>
      </c>
      <c r="C1386" s="542"/>
      <c r="D1386" s="542"/>
      <c r="E1386" s="543"/>
      <c r="F1386" s="543"/>
      <c r="H1386" s="545"/>
    </row>
    <row r="1387" spans="1:8" s="544" customFormat="1" ht="14.25">
      <c r="A1387" s="564" t="s">
        <v>542</v>
      </c>
      <c r="B1387" s="778" t="s">
        <v>568</v>
      </c>
      <c r="C1387" s="542"/>
      <c r="D1387" s="542"/>
      <c r="E1387" s="543"/>
      <c r="F1387" s="543"/>
      <c r="H1387" s="545"/>
    </row>
    <row r="1388" spans="1:8" s="544" customFormat="1" ht="14.25">
      <c r="A1388" s="564"/>
      <c r="B1388" s="778" t="s">
        <v>569</v>
      </c>
      <c r="C1388" s="542"/>
      <c r="D1388" s="542"/>
      <c r="E1388" s="543"/>
      <c r="F1388" s="543"/>
      <c r="H1388" s="545"/>
    </row>
    <row r="1389" spans="1:8" s="544" customFormat="1" ht="14.25">
      <c r="A1389" s="564"/>
      <c r="B1389" s="778" t="s">
        <v>570</v>
      </c>
      <c r="C1389" s="542"/>
      <c r="D1389" s="542"/>
      <c r="E1389" s="543"/>
      <c r="F1389" s="543"/>
      <c r="H1389" s="545"/>
    </row>
    <row r="1390" spans="1:8" s="544" customFormat="1" ht="14.25">
      <c r="A1390" s="564"/>
      <c r="B1390" s="778" t="s">
        <v>571</v>
      </c>
      <c r="C1390" s="542"/>
      <c r="D1390" s="542"/>
      <c r="E1390" s="543"/>
      <c r="F1390" s="543"/>
      <c r="H1390" s="545"/>
    </row>
    <row r="1391" spans="1:8" s="544" customFormat="1" ht="14.25">
      <c r="A1391" s="564"/>
      <c r="B1391" s="778" t="s">
        <v>572</v>
      </c>
      <c r="C1391" s="542"/>
      <c r="D1391" s="542"/>
      <c r="E1391" s="543"/>
      <c r="F1391" s="543"/>
      <c r="H1391" s="545"/>
    </row>
    <row r="1392" spans="1:8" s="544" customFormat="1" ht="14.25">
      <c r="A1392" s="564"/>
      <c r="B1392" s="778" t="s">
        <v>573</v>
      </c>
      <c r="C1392" s="542"/>
      <c r="D1392" s="542"/>
      <c r="E1392" s="543"/>
      <c r="F1392" s="543"/>
      <c r="H1392" s="545"/>
    </row>
    <row r="1393" spans="1:8" s="544" customFormat="1" ht="14.25">
      <c r="A1393" s="564"/>
      <c r="B1393" s="778" t="s">
        <v>574</v>
      </c>
      <c r="C1393" s="542"/>
      <c r="D1393" s="542"/>
      <c r="E1393" s="543"/>
      <c r="F1393" s="543"/>
      <c r="H1393" s="545"/>
    </row>
    <row r="1394" spans="1:8" s="544" customFormat="1" ht="14.25">
      <c r="A1394" s="564"/>
      <c r="B1394" s="776"/>
      <c r="C1394" s="542"/>
      <c r="D1394" s="542"/>
      <c r="E1394" s="543"/>
      <c r="F1394" s="543"/>
      <c r="H1394" s="545"/>
    </row>
    <row r="1395" spans="1:8" s="544" customFormat="1" ht="14.25">
      <c r="A1395" s="564" t="s">
        <v>542</v>
      </c>
      <c r="B1395" s="778" t="s">
        <v>575</v>
      </c>
      <c r="C1395" s="542"/>
      <c r="D1395" s="542"/>
      <c r="E1395" s="543"/>
      <c r="F1395" s="543"/>
      <c r="H1395" s="545"/>
    </row>
    <row r="1396" spans="1:8" s="544" customFormat="1" ht="14.25">
      <c r="A1396" s="564" t="s">
        <v>542</v>
      </c>
      <c r="B1396" s="778" t="s">
        <v>576</v>
      </c>
      <c r="C1396" s="542"/>
      <c r="D1396" s="542"/>
      <c r="E1396" s="543"/>
      <c r="F1396" s="543"/>
      <c r="H1396" s="545"/>
    </row>
    <row r="1397" spans="1:8" s="544" customFormat="1" ht="14.25">
      <c r="A1397" s="564" t="s">
        <v>542</v>
      </c>
      <c r="B1397" s="779" t="s">
        <v>577</v>
      </c>
      <c r="C1397" s="542"/>
      <c r="D1397" s="542"/>
      <c r="E1397" s="543"/>
      <c r="F1397" s="543"/>
      <c r="H1397" s="545"/>
    </row>
    <row r="1398" spans="1:8" s="544" customFormat="1" ht="43.5">
      <c r="A1398" s="564"/>
      <c r="B1398" s="779" t="s">
        <v>578</v>
      </c>
      <c r="C1398" s="542"/>
      <c r="D1398" s="542"/>
      <c r="E1398" s="543"/>
      <c r="F1398" s="543"/>
      <c r="H1398" s="545"/>
    </row>
    <row r="1399" spans="1:8" s="544" customFormat="1" ht="14.25">
      <c r="A1399" s="564"/>
      <c r="B1399" s="779" t="s">
        <v>579</v>
      </c>
      <c r="C1399" s="542"/>
      <c r="D1399" s="542"/>
      <c r="E1399" s="543"/>
      <c r="F1399" s="543"/>
      <c r="H1399" s="545"/>
    </row>
    <row r="1400" spans="1:8" s="544" customFormat="1" ht="14.25">
      <c r="A1400" s="564"/>
      <c r="B1400" s="779"/>
      <c r="C1400" s="542"/>
      <c r="D1400" s="542"/>
      <c r="E1400" s="543"/>
      <c r="F1400" s="543"/>
      <c r="H1400" s="545"/>
    </row>
    <row r="1401" spans="1:8" s="544" customFormat="1" ht="15" customHeight="1">
      <c r="A1401" s="564"/>
      <c r="B1401" s="780" t="s">
        <v>580</v>
      </c>
      <c r="C1401" s="542"/>
      <c r="D1401" s="542"/>
      <c r="E1401" s="543"/>
      <c r="F1401" s="543"/>
      <c r="H1401" s="545"/>
    </row>
    <row r="1402" spans="1:8" s="544" customFormat="1" ht="15" customHeight="1">
      <c r="A1402" s="555" t="s">
        <v>21</v>
      </c>
      <c r="B1402" s="779" t="s">
        <v>581</v>
      </c>
      <c r="C1402" s="542"/>
      <c r="D1402" s="542"/>
      <c r="E1402" s="543"/>
      <c r="F1402" s="543"/>
      <c r="H1402" s="545"/>
    </row>
    <row r="1403" spans="1:8" s="544" customFormat="1" ht="15" customHeight="1">
      <c r="A1403" s="564">
        <v>1</v>
      </c>
      <c r="B1403" s="779" t="s">
        <v>582</v>
      </c>
      <c r="C1403" s="542"/>
      <c r="D1403" s="542"/>
      <c r="E1403" s="543"/>
      <c r="F1403" s="543"/>
      <c r="H1403" s="545"/>
    </row>
    <row r="1404" spans="1:8" s="544" customFormat="1" ht="15" customHeight="1">
      <c r="A1404" s="564" t="s">
        <v>542</v>
      </c>
      <c r="B1404" s="778" t="s">
        <v>1118</v>
      </c>
      <c r="C1404" s="542"/>
      <c r="D1404" s="542"/>
      <c r="E1404" s="543"/>
      <c r="F1404" s="543"/>
      <c r="H1404" s="545"/>
    </row>
    <row r="1405" spans="1:8" s="544" customFormat="1" ht="33" customHeight="1">
      <c r="A1405" s="564" t="s">
        <v>542</v>
      </c>
      <c r="B1405" s="778" t="s">
        <v>583</v>
      </c>
      <c r="C1405" s="542"/>
      <c r="D1405" s="542"/>
      <c r="E1405" s="543"/>
      <c r="F1405" s="543"/>
      <c r="H1405" s="545"/>
    </row>
    <row r="1406" spans="1:8" s="544" customFormat="1" ht="15" customHeight="1">
      <c r="A1406" s="564" t="s">
        <v>542</v>
      </c>
      <c r="B1406" s="778" t="s">
        <v>584</v>
      </c>
      <c r="C1406" s="542"/>
      <c r="D1406" s="542"/>
      <c r="E1406" s="543"/>
      <c r="F1406" s="543"/>
      <c r="H1406" s="545"/>
    </row>
    <row r="1407" spans="1:8" s="544" customFormat="1" ht="14.25">
      <c r="A1407" s="564"/>
      <c r="B1407" s="778"/>
      <c r="C1407" s="542"/>
      <c r="D1407" s="542"/>
      <c r="E1407" s="543"/>
      <c r="F1407" s="543"/>
      <c r="H1407" s="545"/>
    </row>
    <row r="1408" spans="1:8" s="544" customFormat="1" ht="16.5" customHeight="1">
      <c r="A1408" s="564">
        <v>2</v>
      </c>
      <c r="B1408" s="779" t="s">
        <v>585</v>
      </c>
      <c r="C1408" s="542"/>
      <c r="D1408" s="542"/>
      <c r="E1408" s="543"/>
      <c r="F1408" s="543"/>
      <c r="H1408" s="545"/>
    </row>
    <row r="1409" spans="1:8" s="544" customFormat="1" ht="16.5" customHeight="1">
      <c r="A1409" s="564" t="s">
        <v>542</v>
      </c>
      <c r="B1409" s="778" t="s">
        <v>1118</v>
      </c>
      <c r="C1409" s="542"/>
      <c r="D1409" s="542"/>
      <c r="E1409" s="543"/>
      <c r="F1409" s="543"/>
      <c r="H1409" s="545"/>
    </row>
    <row r="1410" spans="1:8" s="544" customFormat="1" ht="35.25" customHeight="1">
      <c r="A1410" s="564" t="s">
        <v>542</v>
      </c>
      <c r="B1410" s="778" t="s">
        <v>583</v>
      </c>
      <c r="C1410" s="542"/>
      <c r="D1410" s="542"/>
      <c r="E1410" s="543"/>
      <c r="F1410" s="543"/>
      <c r="H1410" s="545"/>
    </row>
    <row r="1411" spans="1:8" s="544" customFormat="1" ht="14.25">
      <c r="A1411" s="564" t="s">
        <v>542</v>
      </c>
      <c r="B1411" s="778" t="s">
        <v>586</v>
      </c>
      <c r="C1411" s="542"/>
      <c r="D1411" s="542"/>
      <c r="E1411" s="543"/>
      <c r="F1411" s="543"/>
      <c r="H1411" s="545"/>
    </row>
    <row r="1412" spans="1:8" s="544" customFormat="1" ht="14.25">
      <c r="A1412" s="564"/>
      <c r="B1412" s="778"/>
      <c r="C1412" s="542"/>
      <c r="D1412" s="542"/>
      <c r="E1412" s="543"/>
      <c r="F1412" s="543"/>
      <c r="H1412" s="545"/>
    </row>
    <row r="1413" spans="1:8" s="544" customFormat="1" ht="14.25">
      <c r="A1413" s="555">
        <v>3</v>
      </c>
      <c r="B1413" s="779" t="s">
        <v>587</v>
      </c>
      <c r="C1413" s="542"/>
      <c r="D1413" s="542"/>
      <c r="E1413" s="543"/>
      <c r="F1413" s="543"/>
      <c r="H1413" s="545"/>
    </row>
    <row r="1414" spans="1:8" s="544" customFormat="1" ht="14.25">
      <c r="A1414" s="564" t="s">
        <v>542</v>
      </c>
      <c r="B1414" s="778" t="s">
        <v>588</v>
      </c>
      <c r="C1414" s="542"/>
      <c r="D1414" s="542"/>
      <c r="E1414" s="543"/>
      <c r="F1414" s="543"/>
      <c r="H1414" s="545"/>
    </row>
    <row r="1415" spans="1:8" s="547" customFormat="1" ht="14.25">
      <c r="A1415" s="564" t="s">
        <v>542</v>
      </c>
      <c r="B1415" s="778" t="s">
        <v>1119</v>
      </c>
      <c r="C1415" s="542"/>
      <c r="D1415" s="542"/>
      <c r="E1415" s="543"/>
      <c r="F1415" s="543"/>
      <c r="H1415" s="548"/>
    </row>
    <row r="1416" spans="1:8" s="544" customFormat="1" ht="14.25">
      <c r="A1416" s="564" t="s">
        <v>542</v>
      </c>
      <c r="B1416" s="778" t="s">
        <v>589</v>
      </c>
      <c r="C1416" s="542"/>
      <c r="D1416" s="542"/>
      <c r="E1416" s="543"/>
      <c r="F1416" s="543"/>
      <c r="H1416" s="545"/>
    </row>
    <row r="1417" spans="1:8" s="560" customFormat="1" ht="14.25">
      <c r="A1417" s="564"/>
      <c r="B1417" s="778"/>
      <c r="C1417" s="542"/>
      <c r="D1417" s="542"/>
      <c r="E1417" s="543"/>
      <c r="F1417" s="543"/>
      <c r="H1417" s="561"/>
    </row>
    <row r="1418" spans="1:8" s="544" customFormat="1" ht="14.25">
      <c r="A1418" s="564">
        <v>4</v>
      </c>
      <c r="B1418" s="779" t="s">
        <v>590</v>
      </c>
      <c r="C1418" s="542"/>
      <c r="D1418" s="542"/>
      <c r="E1418" s="543"/>
      <c r="F1418" s="543"/>
      <c r="H1418" s="545"/>
    </row>
    <row r="1419" spans="1:8" s="544" customFormat="1" ht="14.25">
      <c r="A1419" s="564" t="s">
        <v>542</v>
      </c>
      <c r="B1419" s="778" t="s">
        <v>591</v>
      </c>
      <c r="C1419" s="542"/>
      <c r="D1419" s="542"/>
      <c r="E1419" s="543"/>
      <c r="F1419" s="543"/>
      <c r="H1419" s="545"/>
    </row>
    <row r="1420" spans="1:8" s="544" customFormat="1" ht="14.25">
      <c r="A1420" s="564" t="s">
        <v>542</v>
      </c>
      <c r="B1420" s="778" t="s">
        <v>592</v>
      </c>
      <c r="C1420" s="542"/>
      <c r="D1420" s="542"/>
      <c r="E1420" s="543"/>
      <c r="F1420" s="543"/>
      <c r="H1420" s="545"/>
    </row>
    <row r="1421" spans="1:8" s="544" customFormat="1" ht="14.25">
      <c r="A1421" s="564" t="s">
        <v>542</v>
      </c>
      <c r="B1421" s="778" t="s">
        <v>589</v>
      </c>
      <c r="C1421" s="542"/>
      <c r="D1421" s="542"/>
      <c r="E1421" s="543"/>
      <c r="F1421" s="543"/>
      <c r="H1421" s="545"/>
    </row>
    <row r="1422" spans="1:8" s="544" customFormat="1" ht="14.25">
      <c r="A1422" s="564"/>
      <c r="B1422" s="778"/>
      <c r="C1422" s="542"/>
      <c r="D1422" s="542"/>
      <c r="E1422" s="543"/>
      <c r="F1422" s="543"/>
      <c r="H1422" s="545"/>
    </row>
    <row r="1423" spans="1:8" s="544" customFormat="1" ht="14.25">
      <c r="A1423" s="555" t="s">
        <v>16</v>
      </c>
      <c r="B1423" s="779" t="s">
        <v>593</v>
      </c>
      <c r="C1423" s="542"/>
      <c r="D1423" s="542"/>
      <c r="E1423" s="543"/>
      <c r="F1423" s="543"/>
      <c r="H1423" s="545"/>
    </row>
    <row r="1424" spans="1:8" s="544" customFormat="1" ht="14.25">
      <c r="A1424" s="564">
        <v>1</v>
      </c>
      <c r="B1424" s="779" t="s">
        <v>594</v>
      </c>
      <c r="C1424" s="542"/>
      <c r="D1424" s="542"/>
      <c r="E1424" s="543"/>
      <c r="F1424" s="543"/>
      <c r="H1424" s="545"/>
    </row>
    <row r="1425" spans="1:8" s="544" customFormat="1" ht="14.25">
      <c r="A1425" s="564" t="s">
        <v>542</v>
      </c>
      <c r="B1425" s="778" t="s">
        <v>595</v>
      </c>
      <c r="C1425" s="542"/>
      <c r="D1425" s="542"/>
      <c r="E1425" s="543"/>
      <c r="F1425" s="543"/>
      <c r="H1425" s="545"/>
    </row>
    <row r="1426" spans="1:8" s="544" customFormat="1" ht="14.25">
      <c r="A1426" s="564" t="s">
        <v>542</v>
      </c>
      <c r="B1426" s="778" t="s">
        <v>596</v>
      </c>
      <c r="C1426" s="542"/>
      <c r="D1426" s="542"/>
      <c r="E1426" s="543"/>
      <c r="F1426" s="543"/>
      <c r="H1426" s="545"/>
    </row>
    <row r="1427" spans="1:8" s="544" customFormat="1" ht="14.25">
      <c r="A1427" s="564" t="s">
        <v>542</v>
      </c>
      <c r="B1427" s="778" t="s">
        <v>597</v>
      </c>
      <c r="C1427" s="542"/>
      <c r="D1427" s="542"/>
      <c r="E1427" s="543"/>
      <c r="F1427" s="543"/>
      <c r="H1427" s="545"/>
    </row>
    <row r="1428" spans="1:8" s="544" customFormat="1" ht="14.25">
      <c r="A1428" s="564"/>
      <c r="B1428" s="778"/>
      <c r="C1428" s="542"/>
      <c r="D1428" s="542"/>
      <c r="E1428" s="543"/>
      <c r="F1428" s="543"/>
      <c r="H1428" s="545"/>
    </row>
    <row r="1429" spans="1:8" s="544" customFormat="1" ht="14.25">
      <c r="A1429" s="564">
        <v>2</v>
      </c>
      <c r="B1429" s="779" t="s">
        <v>598</v>
      </c>
      <c r="C1429" s="542"/>
      <c r="D1429" s="542"/>
      <c r="E1429" s="543"/>
      <c r="F1429" s="543"/>
      <c r="H1429" s="545"/>
    </row>
    <row r="1430" spans="1:8" s="544" customFormat="1" ht="14.25">
      <c r="A1430" s="564" t="s">
        <v>542</v>
      </c>
      <c r="B1430" s="778" t="s">
        <v>1120</v>
      </c>
      <c r="C1430" s="542"/>
      <c r="D1430" s="542"/>
      <c r="E1430" s="543"/>
      <c r="F1430" s="543"/>
      <c r="H1430" s="545"/>
    </row>
    <row r="1431" spans="1:8" s="544" customFormat="1" ht="14.25">
      <c r="A1431" s="564" t="s">
        <v>542</v>
      </c>
      <c r="B1431" s="778" t="s">
        <v>597</v>
      </c>
      <c r="C1431" s="542"/>
      <c r="D1431" s="542"/>
      <c r="E1431" s="543"/>
      <c r="F1431" s="543"/>
      <c r="H1431" s="545"/>
    </row>
    <row r="1432" spans="1:8" s="544" customFormat="1" ht="14.25">
      <c r="A1432" s="564"/>
      <c r="B1432" s="778"/>
      <c r="C1432" s="542"/>
      <c r="D1432" s="542"/>
      <c r="E1432" s="543"/>
      <c r="F1432" s="543"/>
      <c r="H1432" s="545"/>
    </row>
    <row r="1433" spans="1:8" s="565" customFormat="1" ht="14.25">
      <c r="A1433" s="564">
        <v>3</v>
      </c>
      <c r="B1433" s="779" t="s">
        <v>599</v>
      </c>
      <c r="C1433" s="542"/>
      <c r="D1433" s="542"/>
      <c r="E1433" s="543"/>
      <c r="F1433" s="543"/>
      <c r="H1433" s="566"/>
    </row>
    <row r="1434" spans="1:8" s="544" customFormat="1" ht="14.25">
      <c r="A1434" s="564" t="s">
        <v>542</v>
      </c>
      <c r="B1434" s="778" t="s">
        <v>600</v>
      </c>
      <c r="C1434" s="542"/>
      <c r="D1434" s="542"/>
      <c r="E1434" s="543"/>
      <c r="F1434" s="543"/>
      <c r="H1434" s="545"/>
    </row>
    <row r="1435" spans="1:8" s="544" customFormat="1" ht="14.25">
      <c r="A1435" s="564" t="s">
        <v>542</v>
      </c>
      <c r="B1435" s="778" t="s">
        <v>1121</v>
      </c>
      <c r="C1435" s="542"/>
      <c r="D1435" s="542"/>
      <c r="E1435" s="543"/>
      <c r="F1435" s="543"/>
      <c r="H1435" s="545"/>
    </row>
    <row r="1436" spans="1:8" s="544" customFormat="1" ht="14.25">
      <c r="A1436" s="564"/>
      <c r="B1436" s="778"/>
      <c r="C1436" s="542"/>
      <c r="D1436" s="542"/>
      <c r="E1436" s="543"/>
      <c r="F1436" s="543"/>
      <c r="H1436" s="545"/>
    </row>
    <row r="1437" spans="1:8" s="544" customFormat="1" ht="14.25">
      <c r="A1437" s="564" t="s">
        <v>82</v>
      </c>
      <c r="B1437" s="779" t="s">
        <v>601</v>
      </c>
      <c r="C1437" s="542"/>
      <c r="D1437" s="542"/>
      <c r="E1437" s="543"/>
      <c r="F1437" s="543"/>
      <c r="H1437" s="545"/>
    </row>
    <row r="1438" spans="1:8" s="544" customFormat="1" ht="14.25">
      <c r="A1438" s="564">
        <v>1</v>
      </c>
      <c r="B1438" s="779" t="s">
        <v>602</v>
      </c>
      <c r="C1438" s="542"/>
      <c r="D1438" s="542"/>
      <c r="E1438" s="543"/>
      <c r="F1438" s="543"/>
      <c r="H1438" s="545"/>
    </row>
    <row r="1439" spans="1:8" s="544" customFormat="1" ht="14.25">
      <c r="A1439" s="564" t="s">
        <v>542</v>
      </c>
      <c r="B1439" s="778" t="s">
        <v>603</v>
      </c>
      <c r="C1439" s="542"/>
      <c r="D1439" s="542"/>
      <c r="E1439" s="543"/>
      <c r="F1439" s="543"/>
      <c r="H1439" s="545"/>
    </row>
    <row r="1440" spans="1:8" s="544" customFormat="1" ht="14.25">
      <c r="A1440" s="564" t="s">
        <v>542</v>
      </c>
      <c r="B1440" s="778" t="s">
        <v>596</v>
      </c>
      <c r="C1440" s="542"/>
      <c r="D1440" s="542"/>
      <c r="E1440" s="543"/>
      <c r="F1440" s="543"/>
      <c r="H1440" s="545"/>
    </row>
    <row r="1441" spans="1:8" s="544" customFormat="1" ht="14.25">
      <c r="A1441" s="564" t="s">
        <v>542</v>
      </c>
      <c r="B1441" s="778" t="s">
        <v>604</v>
      </c>
      <c r="C1441" s="542"/>
      <c r="D1441" s="542"/>
      <c r="E1441" s="543"/>
      <c r="F1441" s="543"/>
      <c r="H1441" s="545"/>
    </row>
    <row r="1442" spans="1:8" s="544" customFormat="1" ht="14.25">
      <c r="A1442" s="564"/>
      <c r="B1442" s="778"/>
      <c r="C1442" s="542"/>
      <c r="D1442" s="542"/>
      <c r="E1442" s="543"/>
      <c r="F1442" s="543"/>
      <c r="H1442" s="545"/>
    </row>
    <row r="1443" spans="1:8" s="544" customFormat="1" ht="14.25">
      <c r="A1443" s="564">
        <v>2</v>
      </c>
      <c r="B1443" s="779" t="s">
        <v>605</v>
      </c>
      <c r="C1443" s="542"/>
      <c r="D1443" s="542"/>
      <c r="E1443" s="543"/>
      <c r="F1443" s="543"/>
      <c r="H1443" s="545"/>
    </row>
    <row r="1444" spans="1:8" s="544" customFormat="1" ht="14.25">
      <c r="A1444" s="564" t="s">
        <v>542</v>
      </c>
      <c r="B1444" s="778" t="s">
        <v>1122</v>
      </c>
      <c r="C1444" s="542"/>
      <c r="D1444" s="542"/>
      <c r="E1444" s="543"/>
      <c r="F1444" s="543"/>
      <c r="H1444" s="545"/>
    </row>
    <row r="1445" spans="1:8" s="544" customFormat="1" ht="14.25">
      <c r="A1445" s="564" t="s">
        <v>542</v>
      </c>
      <c r="B1445" s="778" t="s">
        <v>604</v>
      </c>
      <c r="C1445" s="542"/>
      <c r="D1445" s="542"/>
      <c r="E1445" s="543"/>
      <c r="F1445" s="543"/>
      <c r="H1445" s="545"/>
    </row>
    <row r="1446" spans="1:8" s="544" customFormat="1" ht="14.25">
      <c r="A1446" s="564"/>
      <c r="B1446" s="778"/>
      <c r="C1446" s="542"/>
      <c r="D1446" s="542"/>
      <c r="E1446" s="543"/>
      <c r="F1446" s="543"/>
      <c r="H1446" s="545"/>
    </row>
    <row r="1447" spans="1:8" s="544" customFormat="1" ht="14.25">
      <c r="A1447" s="564">
        <v>3</v>
      </c>
      <c r="B1447" s="779" t="s">
        <v>606</v>
      </c>
      <c r="C1447" s="542"/>
      <c r="D1447" s="542"/>
      <c r="E1447" s="543"/>
      <c r="F1447" s="543"/>
      <c r="H1447" s="545"/>
    </row>
    <row r="1448" spans="1:8" s="544" customFormat="1" ht="14.25">
      <c r="A1448" s="564" t="s">
        <v>542</v>
      </c>
      <c r="B1448" s="778" t="s">
        <v>1123</v>
      </c>
      <c r="C1448" s="542"/>
      <c r="D1448" s="542"/>
      <c r="E1448" s="543"/>
      <c r="F1448" s="543"/>
      <c r="H1448" s="545"/>
    </row>
    <row r="1449" spans="1:8" s="565" customFormat="1" ht="14.25">
      <c r="A1449" s="564" t="s">
        <v>542</v>
      </c>
      <c r="B1449" s="778" t="s">
        <v>604</v>
      </c>
      <c r="C1449" s="542"/>
      <c r="D1449" s="542"/>
      <c r="E1449" s="543"/>
      <c r="F1449" s="543"/>
      <c r="H1449" s="566"/>
    </row>
    <row r="1450" spans="1:8" s="544" customFormat="1" ht="14.25">
      <c r="A1450" s="564"/>
      <c r="B1450" s="778"/>
      <c r="C1450" s="542"/>
      <c r="D1450" s="542"/>
      <c r="E1450" s="543"/>
      <c r="F1450" s="543"/>
      <c r="H1450" s="545"/>
    </row>
    <row r="1451" spans="1:8" s="544" customFormat="1" ht="14.25">
      <c r="A1451" s="564" t="s">
        <v>15</v>
      </c>
      <c r="B1451" s="779" t="s">
        <v>607</v>
      </c>
      <c r="C1451" s="542"/>
      <c r="D1451" s="542"/>
      <c r="E1451" s="543"/>
      <c r="F1451" s="543"/>
      <c r="H1451" s="545"/>
    </row>
    <row r="1452" spans="1:8" s="544" customFormat="1" ht="14.25">
      <c r="A1452" s="564" t="s">
        <v>542</v>
      </c>
      <c r="B1452" s="778" t="s">
        <v>603</v>
      </c>
      <c r="C1452" s="542"/>
      <c r="D1452" s="542"/>
      <c r="E1452" s="543"/>
      <c r="F1452" s="543"/>
      <c r="H1452" s="545"/>
    </row>
    <row r="1453" spans="1:8" s="544" customFormat="1" ht="14.25">
      <c r="A1453" s="564" t="s">
        <v>542</v>
      </c>
      <c r="B1453" s="778" t="s">
        <v>608</v>
      </c>
      <c r="C1453" s="542"/>
      <c r="D1453" s="542"/>
      <c r="E1453" s="543"/>
      <c r="F1453" s="543"/>
      <c r="H1453" s="545"/>
    </row>
    <row r="1454" spans="1:8" s="544" customFormat="1" ht="14.25">
      <c r="A1454" s="564" t="s">
        <v>542</v>
      </c>
      <c r="B1454" s="778" t="s">
        <v>609</v>
      </c>
      <c r="C1454" s="542"/>
      <c r="D1454" s="542"/>
      <c r="E1454" s="543"/>
      <c r="F1454" s="543"/>
      <c r="H1454" s="545"/>
    </row>
    <row r="1455" spans="1:8" s="565" customFormat="1" ht="14.25">
      <c r="A1455" s="567"/>
      <c r="B1455" s="781"/>
      <c r="C1455" s="542"/>
      <c r="D1455" s="542"/>
      <c r="E1455" s="543"/>
      <c r="F1455" s="543"/>
      <c r="H1455" s="566"/>
    </row>
    <row r="1456" spans="1:8" s="544" customFormat="1" ht="14.25">
      <c r="A1456" s="541"/>
      <c r="B1456" s="782" t="s">
        <v>610</v>
      </c>
      <c r="C1456" s="542"/>
      <c r="D1456" s="542"/>
      <c r="E1456" s="543"/>
      <c r="F1456" s="543"/>
      <c r="H1456" s="545"/>
    </row>
    <row r="1457" spans="1:6" s="358" customFormat="1" ht="14.25">
      <c r="A1457" s="368"/>
      <c r="B1457" s="369"/>
      <c r="C1457" s="365"/>
      <c r="D1457" s="365"/>
      <c r="E1457" s="659"/>
      <c r="F1457" s="659"/>
    </row>
    <row r="1458" spans="1:6" s="358" customFormat="1" ht="14.25">
      <c r="A1458" s="388">
        <v>1</v>
      </c>
      <c r="B1458" s="370" t="s">
        <v>610</v>
      </c>
      <c r="C1458" s="365"/>
      <c r="D1458" s="365"/>
      <c r="E1458" s="845"/>
      <c r="F1458" s="659"/>
    </row>
    <row r="1459" spans="1:6" s="358" customFormat="1" ht="14.25">
      <c r="A1459" s="626">
        <v>1.1</v>
      </c>
      <c r="B1459" s="380" t="s">
        <v>912</v>
      </c>
      <c r="C1459" s="365" t="s">
        <v>8</v>
      </c>
      <c r="D1459" s="365">
        <v>1</v>
      </c>
      <c r="E1459" s="848"/>
      <c r="F1459" s="659">
        <f aca="true" t="shared" si="16" ref="F1459:F1474">D1459*E1459</f>
        <v>0</v>
      </c>
    </row>
    <row r="1460" spans="1:6" s="358" customFormat="1" ht="14.25">
      <c r="A1460" s="626">
        <v>1.2</v>
      </c>
      <c r="B1460" s="783" t="s">
        <v>1001</v>
      </c>
      <c r="C1460" s="365" t="s">
        <v>8</v>
      </c>
      <c r="D1460" s="365">
        <v>1</v>
      </c>
      <c r="E1460" s="848"/>
      <c r="F1460" s="659">
        <f t="shared" si="16"/>
        <v>0</v>
      </c>
    </row>
    <row r="1461" spans="1:6" s="358" customFormat="1" ht="14.25">
      <c r="A1461" s="626">
        <v>1.3</v>
      </c>
      <c r="B1461" s="380" t="s">
        <v>611</v>
      </c>
      <c r="C1461" s="365" t="s">
        <v>8</v>
      </c>
      <c r="D1461" s="365">
        <v>1</v>
      </c>
      <c r="E1461" s="848"/>
      <c r="F1461" s="659">
        <f t="shared" si="16"/>
        <v>0</v>
      </c>
    </row>
    <row r="1462" spans="1:6" s="358" customFormat="1" ht="14.25">
      <c r="A1462" s="626">
        <v>1.4</v>
      </c>
      <c r="B1462" s="783" t="s">
        <v>612</v>
      </c>
      <c r="C1462" s="365" t="s">
        <v>8</v>
      </c>
      <c r="D1462" s="365">
        <v>1</v>
      </c>
      <c r="E1462" s="848"/>
      <c r="F1462" s="659">
        <f t="shared" si="16"/>
        <v>0</v>
      </c>
    </row>
    <row r="1463" spans="1:6" s="358" customFormat="1" ht="14.25">
      <c r="A1463" s="626">
        <v>1.5</v>
      </c>
      <c r="B1463" s="783" t="s">
        <v>613</v>
      </c>
      <c r="C1463" s="365" t="s">
        <v>8</v>
      </c>
      <c r="D1463" s="365">
        <v>1</v>
      </c>
      <c r="E1463" s="848"/>
      <c r="F1463" s="659">
        <f t="shared" si="16"/>
        <v>0</v>
      </c>
    </row>
    <row r="1464" spans="1:6" s="358" customFormat="1" ht="14.25">
      <c r="A1464" s="626">
        <v>1.6</v>
      </c>
      <c r="B1464" s="783" t="s">
        <v>614</v>
      </c>
      <c r="C1464" s="365" t="s">
        <v>8</v>
      </c>
      <c r="D1464" s="365">
        <v>1</v>
      </c>
      <c r="E1464" s="848"/>
      <c r="F1464" s="659">
        <f t="shared" si="16"/>
        <v>0</v>
      </c>
    </row>
    <row r="1465" spans="1:6" s="358" customFormat="1" ht="14.25">
      <c r="A1465" s="626">
        <v>1.7</v>
      </c>
      <c r="B1465" s="783" t="s">
        <v>615</v>
      </c>
      <c r="C1465" s="365" t="s">
        <v>8</v>
      </c>
      <c r="D1465" s="365">
        <v>1</v>
      </c>
      <c r="E1465" s="848"/>
      <c r="F1465" s="659">
        <f t="shared" si="16"/>
        <v>0</v>
      </c>
    </row>
    <row r="1466" spans="1:6" s="358" customFormat="1" ht="14.25">
      <c r="A1466" s="626">
        <v>1.8</v>
      </c>
      <c r="B1466" s="783" t="s">
        <v>616</v>
      </c>
      <c r="C1466" s="365" t="s">
        <v>8</v>
      </c>
      <c r="D1466" s="365">
        <v>1</v>
      </c>
      <c r="E1466" s="848"/>
      <c r="F1466" s="659">
        <f t="shared" si="16"/>
        <v>0</v>
      </c>
    </row>
    <row r="1467" spans="1:6" s="358" customFormat="1" ht="14.25">
      <c r="A1467" s="626">
        <v>1.9</v>
      </c>
      <c r="B1467" s="783" t="s">
        <v>617</v>
      </c>
      <c r="C1467" s="365" t="s">
        <v>8</v>
      </c>
      <c r="D1467" s="365">
        <v>1</v>
      </c>
      <c r="E1467" s="848"/>
      <c r="F1467" s="659">
        <f t="shared" si="16"/>
        <v>0</v>
      </c>
    </row>
    <row r="1468" spans="1:6" s="358" customFormat="1" ht="14.25">
      <c r="A1468" s="707">
        <v>1.1</v>
      </c>
      <c r="B1468" s="783" t="s">
        <v>618</v>
      </c>
      <c r="C1468" s="365" t="s">
        <v>8</v>
      </c>
      <c r="D1468" s="365">
        <v>1</v>
      </c>
      <c r="E1468" s="848"/>
      <c r="F1468" s="659">
        <f t="shared" si="16"/>
        <v>0</v>
      </c>
    </row>
    <row r="1469" spans="1:6" s="358" customFormat="1" ht="14.25">
      <c r="A1469" s="626">
        <v>1.11</v>
      </c>
      <c r="B1469" s="783" t="s">
        <v>1002</v>
      </c>
      <c r="C1469" s="365" t="s">
        <v>8</v>
      </c>
      <c r="D1469" s="365">
        <v>1</v>
      </c>
      <c r="E1469" s="848"/>
      <c r="F1469" s="659">
        <f t="shared" si="16"/>
        <v>0</v>
      </c>
    </row>
    <row r="1470" spans="1:6" s="358" customFormat="1" ht="15">
      <c r="A1470" s="626">
        <v>1.12</v>
      </c>
      <c r="B1470" s="783" t="s">
        <v>619</v>
      </c>
      <c r="C1470" s="365" t="s">
        <v>8</v>
      </c>
      <c r="D1470" s="365">
        <v>1</v>
      </c>
      <c r="E1470" s="848"/>
      <c r="F1470" s="659">
        <f t="shared" si="16"/>
        <v>0</v>
      </c>
    </row>
    <row r="1471" spans="1:6" s="358" customFormat="1" ht="14.25">
      <c r="A1471" s="626">
        <v>1.13</v>
      </c>
      <c r="B1471" s="783" t="s">
        <v>1003</v>
      </c>
      <c r="C1471" s="365" t="s">
        <v>8</v>
      </c>
      <c r="D1471" s="365">
        <v>1</v>
      </c>
      <c r="E1471" s="848"/>
      <c r="F1471" s="659">
        <f t="shared" si="16"/>
        <v>0</v>
      </c>
    </row>
    <row r="1472" spans="1:6" s="358" customFormat="1" ht="14.25">
      <c r="A1472" s="626">
        <v>1.14</v>
      </c>
      <c r="B1472" s="783" t="s">
        <v>620</v>
      </c>
      <c r="C1472" s="365" t="s">
        <v>8</v>
      </c>
      <c r="D1472" s="365">
        <v>1</v>
      </c>
      <c r="E1472" s="848"/>
      <c r="F1472" s="659">
        <f t="shared" si="16"/>
        <v>0</v>
      </c>
    </row>
    <row r="1473" spans="1:6" s="358" customFormat="1" ht="15">
      <c r="A1473" s="626">
        <v>1.15</v>
      </c>
      <c r="B1473" s="783" t="s">
        <v>621</v>
      </c>
      <c r="C1473" s="365" t="s">
        <v>8</v>
      </c>
      <c r="D1473" s="365">
        <v>1</v>
      </c>
      <c r="E1473" s="848"/>
      <c r="F1473" s="659">
        <f t="shared" si="16"/>
        <v>0</v>
      </c>
    </row>
    <row r="1474" spans="1:6" s="358" customFormat="1" ht="14.25">
      <c r="A1474" s="626">
        <v>1.16</v>
      </c>
      <c r="B1474" s="783" t="s">
        <v>1004</v>
      </c>
      <c r="C1474" s="365" t="s">
        <v>8</v>
      </c>
      <c r="D1474" s="365">
        <v>1</v>
      </c>
      <c r="E1474" s="848"/>
      <c r="F1474" s="659">
        <f t="shared" si="16"/>
        <v>0</v>
      </c>
    </row>
    <row r="1475" spans="1:6" s="358" customFormat="1" ht="14.25">
      <c r="A1475" s="368"/>
      <c r="B1475" s="371"/>
      <c r="C1475" s="365"/>
      <c r="D1475" s="365"/>
      <c r="E1475" s="845"/>
      <c r="F1475" s="659"/>
    </row>
    <row r="1476" spans="1:6" s="14" customFormat="1" ht="15">
      <c r="A1476" s="388">
        <v>2</v>
      </c>
      <c r="B1476" s="386" t="s">
        <v>622</v>
      </c>
      <c r="C1476" s="398"/>
      <c r="D1476" s="398"/>
      <c r="E1476" s="845"/>
      <c r="F1476" s="659"/>
    </row>
    <row r="1477" spans="1:6" s="358" customFormat="1" ht="72">
      <c r="A1477" s="368"/>
      <c r="B1477" s="366" t="s">
        <v>623</v>
      </c>
      <c r="C1477" s="374"/>
      <c r="D1477" s="375"/>
      <c r="E1477" s="845"/>
      <c r="F1477" s="845"/>
    </row>
    <row r="1478" spans="1:6" s="358" customFormat="1" ht="14.25">
      <c r="A1478" s="372"/>
      <c r="B1478" s="373"/>
      <c r="C1478" s="374"/>
      <c r="D1478" s="375"/>
      <c r="E1478" s="845"/>
      <c r="F1478" s="845"/>
    </row>
    <row r="1479" spans="1:6" s="358" customFormat="1" ht="14.25">
      <c r="A1479" s="376"/>
      <c r="B1479" s="367" t="s">
        <v>624</v>
      </c>
      <c r="C1479" s="377"/>
      <c r="D1479" s="377"/>
      <c r="E1479" s="845"/>
      <c r="F1479" s="845"/>
    </row>
    <row r="1480" spans="1:6" s="358" customFormat="1" ht="14.25">
      <c r="A1480" s="368">
        <v>2.1</v>
      </c>
      <c r="B1480" s="380" t="s">
        <v>912</v>
      </c>
      <c r="C1480" s="365" t="s">
        <v>8</v>
      </c>
      <c r="D1480" s="365">
        <v>1</v>
      </c>
      <c r="E1480" s="846"/>
      <c r="F1480" s="659">
        <f aca="true" t="shared" si="17" ref="F1480:F1495">D1480*E1480</f>
        <v>0</v>
      </c>
    </row>
    <row r="1481" spans="1:6" s="358" customFormat="1" ht="14.25">
      <c r="A1481" s="368">
        <v>2.2</v>
      </c>
      <c r="B1481" s="783" t="s">
        <v>1001</v>
      </c>
      <c r="C1481" s="365" t="s">
        <v>8</v>
      </c>
      <c r="D1481" s="365">
        <v>1</v>
      </c>
      <c r="E1481" s="846"/>
      <c r="F1481" s="659">
        <f t="shared" si="17"/>
        <v>0</v>
      </c>
    </row>
    <row r="1482" spans="1:6" s="358" customFormat="1" ht="14.25">
      <c r="A1482" s="368">
        <v>2.3</v>
      </c>
      <c r="B1482" s="380" t="s">
        <v>611</v>
      </c>
      <c r="C1482" s="365" t="s">
        <v>8</v>
      </c>
      <c r="D1482" s="365">
        <v>1</v>
      </c>
      <c r="E1482" s="846"/>
      <c r="F1482" s="659">
        <f t="shared" si="17"/>
        <v>0</v>
      </c>
    </row>
    <row r="1483" spans="1:6" s="358" customFormat="1" ht="14.25">
      <c r="A1483" s="368">
        <v>2.4</v>
      </c>
      <c r="B1483" s="783" t="s">
        <v>612</v>
      </c>
      <c r="C1483" s="365" t="s">
        <v>8</v>
      </c>
      <c r="D1483" s="365">
        <v>1</v>
      </c>
      <c r="E1483" s="846"/>
      <c r="F1483" s="659">
        <f t="shared" si="17"/>
        <v>0</v>
      </c>
    </row>
    <row r="1484" spans="1:6" s="358" customFormat="1" ht="14.25">
      <c r="A1484" s="368">
        <v>2.5</v>
      </c>
      <c r="B1484" s="783" t="s">
        <v>613</v>
      </c>
      <c r="C1484" s="365" t="s">
        <v>8</v>
      </c>
      <c r="D1484" s="365">
        <v>1</v>
      </c>
      <c r="E1484" s="846"/>
      <c r="F1484" s="659">
        <f t="shared" si="17"/>
        <v>0</v>
      </c>
    </row>
    <row r="1485" spans="1:6" s="358" customFormat="1" ht="14.25">
      <c r="A1485" s="368">
        <v>2.6</v>
      </c>
      <c r="B1485" s="783" t="s">
        <v>614</v>
      </c>
      <c r="C1485" s="365" t="s">
        <v>8</v>
      </c>
      <c r="D1485" s="365">
        <v>1</v>
      </c>
      <c r="E1485" s="846"/>
      <c r="F1485" s="659">
        <f t="shared" si="17"/>
        <v>0</v>
      </c>
    </row>
    <row r="1486" spans="1:6" s="358" customFormat="1" ht="14.25">
      <c r="A1486" s="368">
        <v>2.7</v>
      </c>
      <c r="B1486" s="783" t="s">
        <v>615</v>
      </c>
      <c r="C1486" s="365" t="s">
        <v>8</v>
      </c>
      <c r="D1486" s="365">
        <v>1</v>
      </c>
      <c r="E1486" s="846"/>
      <c r="F1486" s="659">
        <f t="shared" si="17"/>
        <v>0</v>
      </c>
    </row>
    <row r="1487" spans="1:6" s="358" customFormat="1" ht="14.25">
      <c r="A1487" s="368">
        <v>2.8</v>
      </c>
      <c r="B1487" s="783" t="s">
        <v>616</v>
      </c>
      <c r="C1487" s="365" t="s">
        <v>8</v>
      </c>
      <c r="D1487" s="365">
        <v>1</v>
      </c>
      <c r="E1487" s="846"/>
      <c r="F1487" s="659">
        <f t="shared" si="17"/>
        <v>0</v>
      </c>
    </row>
    <row r="1488" spans="1:6" s="358" customFormat="1" ht="14.25">
      <c r="A1488" s="368">
        <v>2.9</v>
      </c>
      <c r="B1488" s="783" t="s">
        <v>617</v>
      </c>
      <c r="C1488" s="365" t="s">
        <v>8</v>
      </c>
      <c r="D1488" s="365">
        <v>1</v>
      </c>
      <c r="E1488" s="846"/>
      <c r="F1488" s="659">
        <f t="shared" si="17"/>
        <v>0</v>
      </c>
    </row>
    <row r="1489" spans="1:6" s="358" customFormat="1" ht="14.25">
      <c r="A1489" s="387">
        <v>2.1</v>
      </c>
      <c r="B1489" s="783" t="s">
        <v>618</v>
      </c>
      <c r="C1489" s="365" t="s">
        <v>8</v>
      </c>
      <c r="D1489" s="365">
        <v>1</v>
      </c>
      <c r="E1489" s="846"/>
      <c r="F1489" s="659">
        <f t="shared" si="17"/>
        <v>0</v>
      </c>
    </row>
    <row r="1490" spans="1:6" s="358" customFormat="1" ht="14.25">
      <c r="A1490" s="368">
        <v>2.11</v>
      </c>
      <c r="B1490" s="783" t="s">
        <v>1002</v>
      </c>
      <c r="C1490" s="365" t="s">
        <v>8</v>
      </c>
      <c r="D1490" s="365">
        <v>1</v>
      </c>
      <c r="E1490" s="846"/>
      <c r="F1490" s="659">
        <f t="shared" si="17"/>
        <v>0</v>
      </c>
    </row>
    <row r="1491" spans="1:6" s="358" customFormat="1" ht="15">
      <c r="A1491" s="368">
        <v>2.12</v>
      </c>
      <c r="B1491" s="783" t="s">
        <v>619</v>
      </c>
      <c r="C1491" s="365" t="s">
        <v>8</v>
      </c>
      <c r="D1491" s="365">
        <v>1</v>
      </c>
      <c r="E1491" s="846"/>
      <c r="F1491" s="659">
        <f t="shared" si="17"/>
        <v>0</v>
      </c>
    </row>
    <row r="1492" spans="1:6" s="358" customFormat="1" ht="14.25">
      <c r="A1492" s="368">
        <v>2.13</v>
      </c>
      <c r="B1492" s="783" t="s">
        <v>1003</v>
      </c>
      <c r="C1492" s="365" t="s">
        <v>8</v>
      </c>
      <c r="D1492" s="365">
        <v>1</v>
      </c>
      <c r="E1492" s="846"/>
      <c r="F1492" s="659">
        <f t="shared" si="17"/>
        <v>0</v>
      </c>
    </row>
    <row r="1493" spans="1:6" s="358" customFormat="1" ht="14.25">
      <c r="A1493" s="368">
        <v>2.14</v>
      </c>
      <c r="B1493" s="783" t="s">
        <v>620</v>
      </c>
      <c r="C1493" s="365" t="s">
        <v>8</v>
      </c>
      <c r="D1493" s="365">
        <v>1</v>
      </c>
      <c r="E1493" s="846"/>
      <c r="F1493" s="659">
        <f t="shared" si="17"/>
        <v>0</v>
      </c>
    </row>
    <row r="1494" spans="1:6" s="358" customFormat="1" ht="15">
      <c r="A1494" s="368">
        <v>2.15</v>
      </c>
      <c r="B1494" s="783" t="s">
        <v>621</v>
      </c>
      <c r="C1494" s="365" t="s">
        <v>8</v>
      </c>
      <c r="D1494" s="365">
        <v>1</v>
      </c>
      <c r="E1494" s="846"/>
      <c r="F1494" s="659">
        <f t="shared" si="17"/>
        <v>0</v>
      </c>
    </row>
    <row r="1495" spans="1:6" s="358" customFormat="1" ht="14.25">
      <c r="A1495" s="368">
        <v>2.16</v>
      </c>
      <c r="B1495" s="783" t="s">
        <v>1004</v>
      </c>
      <c r="C1495" s="365" t="s">
        <v>8</v>
      </c>
      <c r="D1495" s="365">
        <v>1</v>
      </c>
      <c r="E1495" s="846"/>
      <c r="F1495" s="659">
        <f t="shared" si="17"/>
        <v>0</v>
      </c>
    </row>
    <row r="1496" spans="1:6" s="358" customFormat="1" ht="14.25">
      <c r="A1496" s="368"/>
      <c r="B1496" s="371"/>
      <c r="C1496" s="365"/>
      <c r="D1496" s="365"/>
      <c r="E1496" s="680"/>
      <c r="F1496" s="659"/>
    </row>
    <row r="1497" spans="1:22" s="360" customFormat="1" ht="14.25">
      <c r="A1497" s="389">
        <v>3</v>
      </c>
      <c r="B1497" s="378" t="s">
        <v>625</v>
      </c>
      <c r="C1497" s="378"/>
      <c r="D1497" s="378"/>
      <c r="E1497" s="378"/>
      <c r="F1497" s="378"/>
      <c r="G1497" s="358"/>
      <c r="H1497" s="358"/>
      <c r="I1497" s="358"/>
      <c r="J1497" s="358"/>
      <c r="K1497" s="358"/>
      <c r="L1497" s="358"/>
      <c r="M1497" s="358"/>
      <c r="N1497" s="358"/>
      <c r="O1497" s="358"/>
      <c r="P1497" s="358"/>
      <c r="Q1497" s="358"/>
      <c r="R1497" s="358"/>
      <c r="S1497" s="358"/>
      <c r="T1497" s="358"/>
      <c r="U1497" s="358"/>
      <c r="V1497" s="358"/>
    </row>
    <row r="1498" spans="1:22" s="360" customFormat="1" ht="38.25" customHeight="1">
      <c r="A1498" s="379"/>
      <c r="B1498" s="380" t="s">
        <v>626</v>
      </c>
      <c r="C1498" s="143" t="s">
        <v>11</v>
      </c>
      <c r="D1498" s="143">
        <v>10</v>
      </c>
      <c r="E1498" s="658"/>
      <c r="F1498" s="659">
        <f>D1498*E1498</f>
        <v>0</v>
      </c>
      <c r="G1498" s="358"/>
      <c r="H1498" s="358"/>
      <c r="I1498" s="358"/>
      <c r="J1498" s="358"/>
      <c r="K1498" s="358"/>
      <c r="L1498" s="358"/>
      <c r="M1498" s="358"/>
      <c r="N1498" s="358"/>
      <c r="O1498" s="358"/>
      <c r="P1498" s="358"/>
      <c r="Q1498" s="358"/>
      <c r="R1498" s="358"/>
      <c r="S1498" s="358"/>
      <c r="T1498" s="358"/>
      <c r="U1498" s="358"/>
      <c r="V1498" s="358"/>
    </row>
    <row r="1499" spans="1:22" s="360" customFormat="1" ht="12.75" customHeight="1">
      <c r="A1499" s="379"/>
      <c r="B1499" s="381"/>
      <c r="C1499" s="143"/>
      <c r="D1499" s="143"/>
      <c r="E1499" s="658"/>
      <c r="F1499" s="658"/>
      <c r="G1499" s="358"/>
      <c r="H1499" s="358"/>
      <c r="I1499" s="358"/>
      <c r="J1499" s="358"/>
      <c r="K1499" s="358"/>
      <c r="L1499" s="358"/>
      <c r="M1499" s="358"/>
      <c r="N1499" s="358"/>
      <c r="O1499" s="358"/>
      <c r="P1499" s="358"/>
      <c r="Q1499" s="358"/>
      <c r="R1499" s="358"/>
      <c r="S1499" s="358"/>
      <c r="T1499" s="358"/>
      <c r="U1499" s="358"/>
      <c r="V1499" s="358"/>
    </row>
    <row r="1500" spans="1:22" s="392" customFormat="1" ht="19.5" customHeight="1">
      <c r="A1500" s="393">
        <v>4</v>
      </c>
      <c r="B1500" s="390" t="s">
        <v>627</v>
      </c>
      <c r="C1500" s="378"/>
      <c r="D1500" s="378"/>
      <c r="E1500" s="378"/>
      <c r="F1500" s="378"/>
      <c r="G1500" s="391"/>
      <c r="H1500" s="391"/>
      <c r="I1500" s="391"/>
      <c r="J1500" s="391"/>
      <c r="K1500" s="391"/>
      <c r="L1500" s="391"/>
      <c r="M1500" s="391"/>
      <c r="N1500" s="391"/>
      <c r="O1500" s="391"/>
      <c r="P1500" s="391"/>
      <c r="Q1500" s="391"/>
      <c r="R1500" s="391"/>
      <c r="S1500" s="391"/>
      <c r="T1500" s="391"/>
      <c r="U1500" s="391"/>
      <c r="V1500" s="391"/>
    </row>
    <row r="1501" spans="1:22" s="360" customFormat="1" ht="34.5" customHeight="1">
      <c r="A1501" s="379"/>
      <c r="B1501" s="381" t="s">
        <v>628</v>
      </c>
      <c r="C1501" s="143" t="s">
        <v>11</v>
      </c>
      <c r="D1501" s="143">
        <f>35+5</f>
        <v>40</v>
      </c>
      <c r="E1501" s="658"/>
      <c r="F1501" s="659">
        <f>D1501*E1501</f>
        <v>0</v>
      </c>
      <c r="G1501" s="358"/>
      <c r="H1501" s="358"/>
      <c r="I1501" s="358"/>
      <c r="J1501" s="358"/>
      <c r="K1501" s="358"/>
      <c r="L1501" s="358"/>
      <c r="M1501" s="358"/>
      <c r="N1501" s="358"/>
      <c r="O1501" s="358"/>
      <c r="P1501" s="358"/>
      <c r="Q1501" s="358"/>
      <c r="R1501" s="358"/>
      <c r="S1501" s="358"/>
      <c r="T1501" s="358"/>
      <c r="U1501" s="358"/>
      <c r="V1501" s="358"/>
    </row>
    <row r="1502" spans="1:22" s="360" customFormat="1" ht="14.25">
      <c r="A1502" s="379"/>
      <c r="B1502" s="381"/>
      <c r="C1502" s="143"/>
      <c r="D1502" s="143"/>
      <c r="E1502" s="658"/>
      <c r="F1502" s="659"/>
      <c r="G1502" s="358"/>
      <c r="H1502" s="358"/>
      <c r="I1502" s="358"/>
      <c r="J1502" s="358"/>
      <c r="K1502" s="358"/>
      <c r="L1502" s="358"/>
      <c r="M1502" s="358"/>
      <c r="N1502" s="358"/>
      <c r="O1502" s="358"/>
      <c r="P1502" s="358"/>
      <c r="Q1502" s="358"/>
      <c r="R1502" s="358"/>
      <c r="S1502" s="358"/>
      <c r="T1502" s="358"/>
      <c r="U1502" s="358"/>
      <c r="V1502" s="358"/>
    </row>
    <row r="1503" spans="1:22" s="360" customFormat="1" ht="14.25">
      <c r="A1503" s="393" t="s">
        <v>1168</v>
      </c>
      <c r="B1503" s="390" t="s">
        <v>1169</v>
      </c>
      <c r="C1503" s="378"/>
      <c r="D1503" s="378"/>
      <c r="E1503" s="378"/>
      <c r="F1503" s="378"/>
      <c r="G1503" s="358"/>
      <c r="H1503" s="358"/>
      <c r="I1503" s="358"/>
      <c r="J1503" s="358"/>
      <c r="K1503" s="358"/>
      <c r="L1503" s="358"/>
      <c r="M1503" s="358"/>
      <c r="N1503" s="358"/>
      <c r="O1503" s="358"/>
      <c r="P1503" s="358"/>
      <c r="Q1503" s="358"/>
      <c r="R1503" s="358"/>
      <c r="S1503" s="358"/>
      <c r="T1503" s="358"/>
      <c r="U1503" s="358"/>
      <c r="V1503" s="358"/>
    </row>
    <row r="1504" spans="1:22" s="360" customFormat="1" ht="61.5" customHeight="1">
      <c r="A1504" s="379"/>
      <c r="B1504" s="381" t="s">
        <v>1170</v>
      </c>
      <c r="C1504" s="143"/>
      <c r="D1504" s="143"/>
      <c r="E1504" s="658"/>
      <c r="F1504" s="659"/>
      <c r="G1504" s="358"/>
      <c r="H1504" s="358"/>
      <c r="I1504" s="357"/>
      <c r="J1504" s="357"/>
      <c r="K1504" s="357"/>
      <c r="L1504" s="357"/>
      <c r="M1504" s="357"/>
      <c r="N1504" s="357"/>
      <c r="O1504" s="358"/>
      <c r="P1504" s="358"/>
      <c r="Q1504" s="358"/>
      <c r="R1504" s="358"/>
      <c r="S1504" s="358"/>
      <c r="T1504" s="358"/>
      <c r="U1504" s="358"/>
      <c r="V1504" s="358"/>
    </row>
    <row r="1505" spans="1:22" s="360" customFormat="1" ht="14.25">
      <c r="A1505" s="379"/>
      <c r="B1505" s="381" t="s">
        <v>1171</v>
      </c>
      <c r="C1505" s="143"/>
      <c r="D1505" s="143"/>
      <c r="E1505" s="658"/>
      <c r="F1505" s="659"/>
      <c r="G1505" s="358"/>
      <c r="H1505" s="358"/>
      <c r="I1505" s="357"/>
      <c r="J1505" s="357"/>
      <c r="K1505" s="357"/>
      <c r="L1505" s="357"/>
      <c r="M1505" s="357"/>
      <c r="N1505" s="357"/>
      <c r="O1505" s="358"/>
      <c r="P1505" s="358"/>
      <c r="Q1505" s="358"/>
      <c r="R1505" s="358"/>
      <c r="S1505" s="358"/>
      <c r="T1505" s="358"/>
      <c r="U1505" s="358"/>
      <c r="V1505" s="358"/>
    </row>
    <row r="1506" spans="1:22" s="360" customFormat="1" ht="14.25">
      <c r="A1506" s="379" t="s">
        <v>1172</v>
      </c>
      <c r="B1506" s="789">
        <v>0.75</v>
      </c>
      <c r="C1506" s="143" t="s">
        <v>11</v>
      </c>
      <c r="D1506" s="143">
        <v>119</v>
      </c>
      <c r="E1506" s="658"/>
      <c r="F1506" s="659">
        <f aca="true" t="shared" si="18" ref="F1506:F1511">D1506*E1506</f>
        <v>0</v>
      </c>
      <c r="G1506" s="358"/>
      <c r="H1506" s="358"/>
      <c r="I1506" s="357"/>
      <c r="J1506" s="357"/>
      <c r="K1506" s="357"/>
      <c r="L1506" s="357"/>
      <c r="M1506" s="357"/>
      <c r="N1506" s="357"/>
      <c r="O1506" s="358"/>
      <c r="P1506" s="358"/>
      <c r="Q1506" s="358"/>
      <c r="R1506" s="358"/>
      <c r="S1506" s="358"/>
      <c r="T1506" s="358"/>
      <c r="U1506" s="358"/>
      <c r="V1506" s="358"/>
    </row>
    <row r="1507" spans="1:22" s="360" customFormat="1" ht="14.25">
      <c r="A1507" s="379" t="s">
        <v>1173</v>
      </c>
      <c r="B1507" s="789">
        <v>1.1</v>
      </c>
      <c r="C1507" s="143" t="s">
        <v>11</v>
      </c>
      <c r="D1507" s="143">
        <v>43</v>
      </c>
      <c r="E1507" s="658"/>
      <c r="F1507" s="659">
        <f t="shared" si="18"/>
        <v>0</v>
      </c>
      <c r="G1507" s="358"/>
      <c r="H1507" s="358"/>
      <c r="I1507" s="357"/>
      <c r="J1507" s="357"/>
      <c r="K1507" s="357"/>
      <c r="L1507" s="357"/>
      <c r="M1507" s="357"/>
      <c r="N1507" s="357"/>
      <c r="O1507" s="358"/>
      <c r="P1507" s="358"/>
      <c r="Q1507" s="358"/>
      <c r="R1507" s="358"/>
      <c r="S1507" s="358"/>
      <c r="T1507" s="358"/>
      <c r="U1507" s="358"/>
      <c r="V1507" s="358"/>
    </row>
    <row r="1508" spans="1:22" s="360" customFormat="1" ht="14.25">
      <c r="A1508" s="379" t="s">
        <v>1174</v>
      </c>
      <c r="B1508" s="789">
        <v>1.5</v>
      </c>
      <c r="C1508" s="143" t="s">
        <v>11</v>
      </c>
      <c r="D1508" s="143">
        <v>15</v>
      </c>
      <c r="E1508" s="658"/>
      <c r="F1508" s="659">
        <f t="shared" si="18"/>
        <v>0</v>
      </c>
      <c r="G1508" s="358"/>
      <c r="H1508" s="358"/>
      <c r="I1508" s="357"/>
      <c r="J1508" s="357"/>
      <c r="K1508" s="357"/>
      <c r="L1508" s="357"/>
      <c r="M1508" s="357"/>
      <c r="N1508" s="357"/>
      <c r="O1508" s="358"/>
      <c r="P1508" s="358"/>
      <c r="Q1508" s="358"/>
      <c r="R1508" s="358"/>
      <c r="S1508" s="358"/>
      <c r="T1508" s="358"/>
      <c r="U1508" s="358"/>
      <c r="V1508" s="358"/>
    </row>
    <row r="1509" spans="1:22" s="360" customFormat="1" ht="14.25">
      <c r="A1509" s="379" t="s">
        <v>1175</v>
      </c>
      <c r="B1509" s="789">
        <v>2.2</v>
      </c>
      <c r="C1509" s="143" t="s">
        <v>11</v>
      </c>
      <c r="D1509" s="143">
        <v>5</v>
      </c>
      <c r="E1509" s="658"/>
      <c r="F1509" s="659">
        <f t="shared" si="18"/>
        <v>0</v>
      </c>
      <c r="G1509" s="358"/>
      <c r="H1509" s="358"/>
      <c r="I1509" s="357"/>
      <c r="J1509" s="357"/>
      <c r="K1509" s="357"/>
      <c r="L1509" s="357"/>
      <c r="M1509" s="357"/>
      <c r="N1509" s="357"/>
      <c r="O1509" s="358"/>
      <c r="P1509" s="358"/>
      <c r="Q1509" s="358"/>
      <c r="R1509" s="358"/>
      <c r="S1509" s="358"/>
      <c r="T1509" s="358"/>
      <c r="U1509" s="358"/>
      <c r="V1509" s="358"/>
    </row>
    <row r="1510" spans="1:22" s="360" customFormat="1" ht="14.25">
      <c r="A1510" s="379" t="s">
        <v>1176</v>
      </c>
      <c r="B1510" s="790">
        <v>3.7</v>
      </c>
      <c r="C1510" s="143" t="s">
        <v>11</v>
      </c>
      <c r="D1510" s="143">
        <v>1</v>
      </c>
      <c r="E1510" s="658"/>
      <c r="F1510" s="659">
        <f t="shared" si="18"/>
        <v>0</v>
      </c>
      <c r="G1510" s="358"/>
      <c r="H1510" s="358"/>
      <c r="I1510" s="357"/>
      <c r="J1510" s="357"/>
      <c r="K1510" s="357"/>
      <c r="L1510" s="357"/>
      <c r="M1510" s="357"/>
      <c r="N1510" s="357"/>
      <c r="O1510" s="358"/>
      <c r="P1510" s="358"/>
      <c r="Q1510" s="358"/>
      <c r="R1510" s="358"/>
      <c r="S1510" s="358"/>
      <c r="T1510" s="358"/>
      <c r="U1510" s="358"/>
      <c r="V1510" s="358"/>
    </row>
    <row r="1511" spans="1:22" s="360" customFormat="1" ht="14.25">
      <c r="A1511" s="379" t="s">
        <v>1177</v>
      </c>
      <c r="B1511" s="790">
        <v>5.5</v>
      </c>
      <c r="C1511" s="143" t="s">
        <v>11</v>
      </c>
      <c r="D1511" s="143">
        <v>1</v>
      </c>
      <c r="E1511" s="658"/>
      <c r="F1511" s="659">
        <f t="shared" si="18"/>
        <v>0</v>
      </c>
      <c r="G1511" s="358"/>
      <c r="H1511" s="358"/>
      <c r="I1511" s="357"/>
      <c r="J1511" s="357"/>
      <c r="K1511" s="357"/>
      <c r="L1511" s="357"/>
      <c r="M1511" s="357"/>
      <c r="N1511" s="357"/>
      <c r="O1511" s="358"/>
      <c r="P1511" s="358"/>
      <c r="Q1511" s="358"/>
      <c r="R1511" s="358"/>
      <c r="S1511" s="358"/>
      <c r="T1511" s="358"/>
      <c r="U1511" s="358"/>
      <c r="V1511" s="358"/>
    </row>
    <row r="1512" spans="1:22" s="360" customFormat="1" ht="14.25">
      <c r="A1512" s="379" t="s">
        <v>1178</v>
      </c>
      <c r="B1512" s="790">
        <v>7.5</v>
      </c>
      <c r="C1512" s="143" t="s">
        <v>11</v>
      </c>
      <c r="D1512" s="143" t="s">
        <v>313</v>
      </c>
      <c r="E1512" s="658"/>
      <c r="F1512" s="659"/>
      <c r="G1512" s="358"/>
      <c r="H1512" s="358"/>
      <c r="I1512" s="358"/>
      <c r="J1512" s="358"/>
      <c r="K1512" s="358"/>
      <c r="L1512" s="358"/>
      <c r="M1512" s="358"/>
      <c r="N1512" s="358"/>
      <c r="O1512" s="358"/>
      <c r="P1512" s="358"/>
      <c r="Q1512" s="358"/>
      <c r="R1512" s="358"/>
      <c r="S1512" s="358"/>
      <c r="T1512" s="358"/>
      <c r="U1512" s="358"/>
      <c r="V1512" s="358"/>
    </row>
    <row r="1513" spans="1:22" s="360" customFormat="1" ht="14.25">
      <c r="A1513" s="379"/>
      <c r="B1513" s="381"/>
      <c r="C1513" s="143"/>
      <c r="D1513" s="143"/>
      <c r="E1513" s="658"/>
      <c r="F1513" s="659"/>
      <c r="G1513" s="358"/>
      <c r="H1513" s="358"/>
      <c r="I1513" s="358"/>
      <c r="J1513" s="358"/>
      <c r="K1513" s="358"/>
      <c r="L1513" s="358"/>
      <c r="M1513" s="358"/>
      <c r="N1513" s="358"/>
      <c r="O1513" s="358"/>
      <c r="P1513" s="358"/>
      <c r="Q1513" s="358"/>
      <c r="R1513" s="358"/>
      <c r="S1513" s="358"/>
      <c r="T1513" s="358"/>
      <c r="U1513" s="358"/>
      <c r="V1513" s="358"/>
    </row>
    <row r="1514" spans="1:6" s="357" customFormat="1" ht="14.25">
      <c r="A1514" s="394">
        <v>5</v>
      </c>
      <c r="B1514" s="364" t="s">
        <v>629</v>
      </c>
      <c r="C1514" s="397"/>
      <c r="D1514" s="397"/>
      <c r="E1514" s="847"/>
      <c r="F1514" s="847"/>
    </row>
    <row r="1515" spans="1:6" s="358" customFormat="1" ht="14.25">
      <c r="A1515" s="169"/>
      <c r="B1515" s="160" t="s">
        <v>630</v>
      </c>
      <c r="C1515" s="290"/>
      <c r="D1515" s="290"/>
      <c r="E1515" s="660"/>
      <c r="F1515" s="660"/>
    </row>
    <row r="1516" spans="1:6" s="358" customFormat="1" ht="14.25">
      <c r="A1516" s="169">
        <v>1</v>
      </c>
      <c r="B1516" s="160" t="s">
        <v>631</v>
      </c>
      <c r="C1516" s="290"/>
      <c r="D1516" s="290"/>
      <c r="E1516" s="660"/>
      <c r="F1516" s="660"/>
    </row>
    <row r="1517" spans="1:6" s="358" customFormat="1" ht="14.25">
      <c r="A1517" s="169">
        <v>2</v>
      </c>
      <c r="B1517" s="160" t="s">
        <v>632</v>
      </c>
      <c r="C1517" s="290"/>
      <c r="D1517" s="290"/>
      <c r="E1517" s="660"/>
      <c r="F1517" s="660"/>
    </row>
    <row r="1518" spans="1:6" s="358" customFormat="1" ht="28.5">
      <c r="A1518" s="169">
        <v>3</v>
      </c>
      <c r="B1518" s="122" t="s">
        <v>1124</v>
      </c>
      <c r="C1518" s="290"/>
      <c r="D1518" s="290"/>
      <c r="E1518" s="660"/>
      <c r="F1518" s="660"/>
    </row>
    <row r="1519" spans="1:6" s="358" customFormat="1" ht="14.25">
      <c r="A1519" s="169">
        <v>4</v>
      </c>
      <c r="B1519" s="122" t="s">
        <v>633</v>
      </c>
      <c r="C1519" s="290"/>
      <c r="D1519" s="290"/>
      <c r="E1519" s="660"/>
      <c r="F1519" s="660"/>
    </row>
    <row r="1520" spans="1:6" s="358" customFormat="1" ht="14.25">
      <c r="A1520" s="169">
        <v>5</v>
      </c>
      <c r="B1520" s="122" t="s">
        <v>634</v>
      </c>
      <c r="C1520" s="290"/>
      <c r="D1520" s="290"/>
      <c r="E1520" s="660"/>
      <c r="F1520" s="660"/>
    </row>
    <row r="1521" spans="1:6" s="358" customFormat="1" ht="14.25">
      <c r="A1521" s="169">
        <v>6</v>
      </c>
      <c r="B1521" s="122" t="s">
        <v>635</v>
      </c>
      <c r="C1521" s="290"/>
      <c r="D1521" s="290"/>
      <c r="E1521" s="660"/>
      <c r="F1521" s="660"/>
    </row>
    <row r="1522" spans="1:6" s="358" customFormat="1" ht="14.25">
      <c r="A1522" s="169">
        <v>7</v>
      </c>
      <c r="B1522" s="122" t="s">
        <v>1125</v>
      </c>
      <c r="C1522" s="290"/>
      <c r="D1522" s="290"/>
      <c r="E1522" s="660"/>
      <c r="F1522" s="660"/>
    </row>
    <row r="1523" spans="1:9" s="358" customFormat="1" ht="14.25">
      <c r="A1523" s="169">
        <v>8</v>
      </c>
      <c r="B1523" s="122" t="s">
        <v>636</v>
      </c>
      <c r="C1523" s="290"/>
      <c r="D1523" s="290"/>
      <c r="E1523" s="660"/>
      <c r="F1523" s="660"/>
      <c r="G1523" s="544"/>
      <c r="H1523" s="544"/>
      <c r="I1523" s="544"/>
    </row>
    <row r="1524" spans="1:9" s="358" customFormat="1" ht="14.25">
      <c r="A1524" s="169">
        <v>9</v>
      </c>
      <c r="B1524" s="122" t="s">
        <v>637</v>
      </c>
      <c r="C1524" s="290"/>
      <c r="D1524" s="290"/>
      <c r="E1524" s="660"/>
      <c r="F1524" s="660"/>
      <c r="G1524" s="544"/>
      <c r="H1524" s="544"/>
      <c r="I1524" s="544"/>
    </row>
    <row r="1525" spans="1:9" s="358" customFormat="1" ht="14.25">
      <c r="A1525" s="169">
        <v>10</v>
      </c>
      <c r="B1525" s="122" t="s">
        <v>638</v>
      </c>
      <c r="C1525" s="143"/>
      <c r="D1525" s="143"/>
      <c r="E1525" s="659"/>
      <c r="F1525" s="659"/>
      <c r="G1525" s="544"/>
      <c r="H1525" s="544"/>
      <c r="I1525" s="544"/>
    </row>
    <row r="1526" spans="1:9" s="358" customFormat="1" ht="14.25">
      <c r="A1526" s="169">
        <v>11</v>
      </c>
      <c r="B1526" s="122" t="s">
        <v>639</v>
      </c>
      <c r="C1526" s="143"/>
      <c r="D1526" s="143"/>
      <c r="E1526" s="659"/>
      <c r="F1526" s="659"/>
      <c r="G1526" s="544"/>
      <c r="H1526" s="544"/>
      <c r="I1526" s="544"/>
    </row>
    <row r="1527" spans="1:9" s="358" customFormat="1" ht="14.25">
      <c r="A1527" s="169">
        <v>12</v>
      </c>
      <c r="B1527" s="382" t="s">
        <v>640</v>
      </c>
      <c r="C1527" s="143"/>
      <c r="D1527" s="143"/>
      <c r="E1527" s="659"/>
      <c r="F1527" s="659"/>
      <c r="G1527" s="544"/>
      <c r="H1527" s="544"/>
      <c r="I1527" s="544"/>
    </row>
    <row r="1528" spans="1:9" s="358" customFormat="1" ht="14.25">
      <c r="A1528" s="169">
        <v>12.1</v>
      </c>
      <c r="B1528" s="382" t="s">
        <v>641</v>
      </c>
      <c r="C1528" s="143"/>
      <c r="D1528" s="143"/>
      <c r="E1528" s="659"/>
      <c r="F1528" s="659"/>
      <c r="G1528" s="544"/>
      <c r="H1528" s="544"/>
      <c r="I1528" s="544"/>
    </row>
    <row r="1529" spans="1:9" s="358" customFormat="1" ht="14.25">
      <c r="A1529" s="169"/>
      <c r="B1529" s="383" t="s">
        <v>642</v>
      </c>
      <c r="C1529" s="143"/>
      <c r="D1529" s="143"/>
      <c r="E1529" s="659"/>
      <c r="F1529" s="659"/>
      <c r="G1529" s="544"/>
      <c r="H1529" s="544"/>
      <c r="I1529" s="544"/>
    </row>
    <row r="1530" spans="1:9" s="358" customFormat="1" ht="14.25">
      <c r="A1530" s="169"/>
      <c r="B1530" s="382" t="s">
        <v>1126</v>
      </c>
      <c r="C1530" s="143"/>
      <c r="D1530" s="143"/>
      <c r="E1530" s="659"/>
      <c r="F1530" s="659"/>
      <c r="G1530" s="544"/>
      <c r="H1530" s="544"/>
      <c r="I1530" s="544"/>
    </row>
    <row r="1531" spans="1:9" s="358" customFormat="1" ht="14.25">
      <c r="A1531" s="169"/>
      <c r="B1531" s="382" t="s">
        <v>1127</v>
      </c>
      <c r="C1531" s="143"/>
      <c r="D1531" s="143"/>
      <c r="E1531" s="659"/>
      <c r="F1531" s="659"/>
      <c r="G1531" s="544"/>
      <c r="H1531" s="544"/>
      <c r="I1531" s="544"/>
    </row>
    <row r="1532" spans="1:9" s="358" customFormat="1" ht="14.25">
      <c r="A1532" s="169"/>
      <c r="B1532" s="382" t="s">
        <v>1128</v>
      </c>
      <c r="C1532" s="143"/>
      <c r="D1532" s="143"/>
      <c r="E1532" s="659"/>
      <c r="F1532" s="659"/>
      <c r="G1532" s="544"/>
      <c r="H1532" s="544"/>
      <c r="I1532" s="544"/>
    </row>
    <row r="1533" spans="1:9" s="358" customFormat="1" ht="14.25">
      <c r="A1533" s="169"/>
      <c r="B1533" s="382" t="s">
        <v>1129</v>
      </c>
      <c r="C1533" s="143"/>
      <c r="D1533" s="143"/>
      <c r="E1533" s="659"/>
      <c r="F1533" s="659"/>
      <c r="G1533" s="544"/>
      <c r="H1533" s="544"/>
      <c r="I1533" s="544"/>
    </row>
    <row r="1534" spans="1:9" s="358" customFormat="1" ht="14.25">
      <c r="A1534" s="169"/>
      <c r="B1534" s="383" t="s">
        <v>643</v>
      </c>
      <c r="C1534" s="143"/>
      <c r="D1534" s="143"/>
      <c r="E1534" s="659"/>
      <c r="F1534" s="659"/>
      <c r="G1534" s="544"/>
      <c r="H1534" s="544"/>
      <c r="I1534" s="544"/>
    </row>
    <row r="1535" spans="1:9" s="358" customFormat="1" ht="14.25">
      <c r="A1535" s="169"/>
      <c r="B1535" s="382" t="s">
        <v>1130</v>
      </c>
      <c r="C1535" s="143"/>
      <c r="D1535" s="143"/>
      <c r="E1535" s="659"/>
      <c r="F1535" s="659"/>
      <c r="G1535" s="544"/>
      <c r="H1535" s="544"/>
      <c r="I1535" s="544"/>
    </row>
    <row r="1536" spans="1:9" s="358" customFormat="1" ht="14.25">
      <c r="A1536" s="169"/>
      <c r="B1536" s="382" t="s">
        <v>1131</v>
      </c>
      <c r="C1536" s="143"/>
      <c r="D1536" s="143"/>
      <c r="E1536" s="659"/>
      <c r="F1536" s="659"/>
      <c r="G1536" s="544"/>
      <c r="H1536" s="544"/>
      <c r="I1536" s="544"/>
    </row>
    <row r="1537" spans="1:9" s="358" customFormat="1" ht="14.25">
      <c r="A1537" s="169"/>
      <c r="B1537" s="382" t="s">
        <v>1132</v>
      </c>
      <c r="C1537" s="143"/>
      <c r="D1537" s="143"/>
      <c r="E1537" s="659"/>
      <c r="F1537" s="659"/>
      <c r="G1537" s="544"/>
      <c r="H1537" s="544"/>
      <c r="I1537" s="544"/>
    </row>
    <row r="1538" spans="1:9" s="358" customFormat="1" ht="14.25">
      <c r="A1538" s="169"/>
      <c r="B1538" s="382" t="s">
        <v>1129</v>
      </c>
      <c r="C1538" s="143"/>
      <c r="D1538" s="143"/>
      <c r="E1538" s="659"/>
      <c r="F1538" s="659"/>
      <c r="G1538" s="544"/>
      <c r="H1538" s="544"/>
      <c r="I1538" s="544"/>
    </row>
    <row r="1539" spans="1:9" s="358" customFormat="1" ht="14.25">
      <c r="A1539" s="169">
        <v>12.2</v>
      </c>
      <c r="B1539" s="122" t="s">
        <v>644</v>
      </c>
      <c r="C1539" s="143"/>
      <c r="D1539" s="143"/>
      <c r="E1539" s="659"/>
      <c r="F1539" s="659"/>
      <c r="G1539" s="544"/>
      <c r="H1539" s="544"/>
      <c r="I1539" s="544"/>
    </row>
    <row r="1540" spans="1:9" s="358" customFormat="1" ht="14.25">
      <c r="A1540" s="169"/>
      <c r="B1540" s="384" t="s">
        <v>1133</v>
      </c>
      <c r="C1540" s="143"/>
      <c r="D1540" s="143"/>
      <c r="E1540" s="659"/>
      <c r="F1540" s="659"/>
      <c r="G1540" s="544"/>
      <c r="H1540" s="544"/>
      <c r="I1540" s="544"/>
    </row>
    <row r="1541" spans="1:9" s="358" customFormat="1" ht="14.25">
      <c r="A1541" s="169"/>
      <c r="B1541" s="384" t="s">
        <v>1134</v>
      </c>
      <c r="C1541" s="143"/>
      <c r="D1541" s="143"/>
      <c r="E1541" s="659"/>
      <c r="F1541" s="659"/>
      <c r="G1541" s="544"/>
      <c r="H1541" s="544"/>
      <c r="I1541" s="544"/>
    </row>
    <row r="1542" spans="1:9" s="358" customFormat="1" ht="14.25">
      <c r="A1542" s="385"/>
      <c r="B1542" s="160"/>
      <c r="C1542" s="143"/>
      <c r="D1542" s="143"/>
      <c r="E1542" s="659"/>
      <c r="F1542" s="659"/>
      <c r="G1542" s="544"/>
      <c r="H1542" s="544"/>
      <c r="I1542" s="544"/>
    </row>
    <row r="1543" spans="1:6" s="544" customFormat="1" ht="14.25">
      <c r="A1543" s="578"/>
      <c r="B1543" s="157" t="s">
        <v>645</v>
      </c>
      <c r="C1543" s="534"/>
      <c r="D1543" s="534"/>
      <c r="E1543" s="543"/>
      <c r="F1543" s="543"/>
    </row>
    <row r="1544" spans="1:6" s="544" customFormat="1" ht="43.5">
      <c r="A1544" s="579" t="s">
        <v>646</v>
      </c>
      <c r="B1544" s="784" t="s">
        <v>1157</v>
      </c>
      <c r="C1544" s="534"/>
      <c r="D1544" s="534"/>
      <c r="E1544" s="543"/>
      <c r="F1544" s="543"/>
    </row>
    <row r="1545" spans="1:6" s="544" customFormat="1" ht="31.5" customHeight="1">
      <c r="A1545" s="580"/>
      <c r="B1545" s="307" t="s">
        <v>1158</v>
      </c>
      <c r="C1545" s="483"/>
      <c r="D1545" s="534"/>
      <c r="E1545" s="581"/>
      <c r="F1545" s="543"/>
    </row>
    <row r="1546" spans="1:6" s="544" customFormat="1" ht="14.25">
      <c r="A1546" s="578"/>
      <c r="B1546" s="157" t="s">
        <v>928</v>
      </c>
      <c r="C1546" s="483"/>
      <c r="D1546" s="524"/>
      <c r="E1546" s="581"/>
      <c r="F1546" s="659">
        <f>_xlfn.IFERROR((D1546*E1546),"")</f>
        <v>0</v>
      </c>
    </row>
    <row r="1547" spans="1:6" s="544" customFormat="1" ht="14.25">
      <c r="A1547" s="578" t="s">
        <v>29</v>
      </c>
      <c r="B1547" s="122" t="s">
        <v>929</v>
      </c>
      <c r="C1547" s="483" t="s">
        <v>28</v>
      </c>
      <c r="D1547" s="524">
        <v>60</v>
      </c>
      <c r="E1547" s="543"/>
      <c r="F1547" s="659">
        <f>_xlfn.IFERROR((D1547*E1547),"")</f>
        <v>0</v>
      </c>
    </row>
    <row r="1548" spans="1:6" s="544" customFormat="1" ht="14.25">
      <c r="A1548" s="578" t="s">
        <v>30</v>
      </c>
      <c r="B1548" s="122" t="s">
        <v>930</v>
      </c>
      <c r="C1548" s="483" t="s">
        <v>28</v>
      </c>
      <c r="D1548" s="524">
        <v>150</v>
      </c>
      <c r="E1548" s="543"/>
      <c r="F1548" s="659">
        <f aca="true" t="shared" si="19" ref="F1548:F1585">_xlfn.IFERROR((D1548*E1548),"")</f>
        <v>0</v>
      </c>
    </row>
    <row r="1549" spans="1:6" s="544" customFormat="1" ht="14.25">
      <c r="A1549" s="578" t="s">
        <v>31</v>
      </c>
      <c r="B1549" s="122" t="s">
        <v>931</v>
      </c>
      <c r="C1549" s="483" t="s">
        <v>28</v>
      </c>
      <c r="D1549" s="524">
        <v>40</v>
      </c>
      <c r="E1549" s="543"/>
      <c r="F1549" s="659">
        <f t="shared" si="19"/>
        <v>0</v>
      </c>
    </row>
    <row r="1550" spans="1:6" s="544" customFormat="1" ht="14.25">
      <c r="A1550" s="578" t="s">
        <v>32</v>
      </c>
      <c r="B1550" s="122" t="s">
        <v>932</v>
      </c>
      <c r="C1550" s="483" t="s">
        <v>28</v>
      </c>
      <c r="D1550" s="524">
        <v>130</v>
      </c>
      <c r="E1550" s="543"/>
      <c r="F1550" s="659">
        <f t="shared" si="19"/>
        <v>0</v>
      </c>
    </row>
    <row r="1551" spans="1:6" s="544" customFormat="1" ht="14.25">
      <c r="A1551" s="578" t="s">
        <v>37</v>
      </c>
      <c r="B1551" s="122" t="s">
        <v>933</v>
      </c>
      <c r="C1551" s="483" t="s">
        <v>28</v>
      </c>
      <c r="D1551" s="524">
        <v>220</v>
      </c>
      <c r="E1551" s="543"/>
      <c r="F1551" s="659">
        <f t="shared" si="19"/>
        <v>0</v>
      </c>
    </row>
    <row r="1552" spans="1:6" s="544" customFormat="1" ht="14.25">
      <c r="A1552" s="578"/>
      <c r="B1552" s="122"/>
      <c r="C1552" s="483"/>
      <c r="D1552" s="524"/>
      <c r="E1552" s="581"/>
      <c r="F1552" s="659">
        <f t="shared" si="19"/>
        <v>0</v>
      </c>
    </row>
    <row r="1553" spans="1:6" s="544" customFormat="1" ht="14.25">
      <c r="A1553" s="578"/>
      <c r="B1553" s="157" t="s">
        <v>1202</v>
      </c>
      <c r="C1553" s="483"/>
      <c r="D1553" s="524"/>
      <c r="E1553" s="581"/>
      <c r="F1553" s="659"/>
    </row>
    <row r="1554" spans="1:6" s="544" customFormat="1" ht="14.25">
      <c r="A1554" s="578" t="s">
        <v>39</v>
      </c>
      <c r="B1554" s="122" t="s">
        <v>647</v>
      </c>
      <c r="C1554" s="483" t="s">
        <v>28</v>
      </c>
      <c r="D1554" s="524">
        <v>55</v>
      </c>
      <c r="E1554" s="543"/>
      <c r="F1554" s="659">
        <f t="shared" si="19"/>
        <v>0</v>
      </c>
    </row>
    <row r="1555" spans="1:6" s="544" customFormat="1" ht="14.25">
      <c r="A1555" s="578" t="s">
        <v>40</v>
      </c>
      <c r="B1555" s="122" t="s">
        <v>649</v>
      </c>
      <c r="C1555" s="483" t="s">
        <v>28</v>
      </c>
      <c r="D1555" s="524">
        <v>55</v>
      </c>
      <c r="E1555" s="543"/>
      <c r="F1555" s="659">
        <f t="shared" si="19"/>
        <v>0</v>
      </c>
    </row>
    <row r="1556" spans="1:6" s="544" customFormat="1" ht="14.25">
      <c r="A1556" s="578" t="s">
        <v>79</v>
      </c>
      <c r="B1556" s="122" t="s">
        <v>650</v>
      </c>
      <c r="C1556" s="483" t="s">
        <v>28</v>
      </c>
      <c r="D1556" s="524">
        <v>65</v>
      </c>
      <c r="E1556" s="543"/>
      <c r="F1556" s="659">
        <f t="shared" si="19"/>
        <v>0</v>
      </c>
    </row>
    <row r="1557" spans="1:6" s="544" customFormat="1" ht="14.25">
      <c r="A1557" s="578" t="s">
        <v>80</v>
      </c>
      <c r="B1557" s="122" t="s">
        <v>651</v>
      </c>
      <c r="C1557" s="483" t="s">
        <v>28</v>
      </c>
      <c r="D1557" s="524">
        <v>225</v>
      </c>
      <c r="E1557" s="543"/>
      <c r="F1557" s="659">
        <f t="shared" si="19"/>
        <v>0</v>
      </c>
    </row>
    <row r="1558" spans="1:6" s="544" customFormat="1" ht="14.25">
      <c r="A1558" s="578" t="s">
        <v>81</v>
      </c>
      <c r="B1558" s="122" t="s">
        <v>652</v>
      </c>
      <c r="C1558" s="483" t="s">
        <v>28</v>
      </c>
      <c r="D1558" s="524">
        <v>300</v>
      </c>
      <c r="E1558" s="543"/>
      <c r="F1558" s="659">
        <f t="shared" si="19"/>
        <v>0</v>
      </c>
    </row>
    <row r="1559" spans="1:6" s="544" customFormat="1" ht="14.25">
      <c r="A1559" s="578"/>
      <c r="B1559" s="122"/>
      <c r="C1559" s="483"/>
      <c r="D1559" s="524"/>
      <c r="E1559" s="848"/>
      <c r="F1559" s="659">
        <f t="shared" si="19"/>
        <v>0</v>
      </c>
    </row>
    <row r="1560" spans="1:6" s="544" customFormat="1" ht="14.25">
      <c r="A1560" s="579" t="s">
        <v>653</v>
      </c>
      <c r="B1560" s="784" t="s">
        <v>654</v>
      </c>
      <c r="C1560" s="483"/>
      <c r="D1560" s="524"/>
      <c r="E1560" s="581"/>
      <c r="F1560" s="659">
        <f t="shared" si="19"/>
        <v>0</v>
      </c>
    </row>
    <row r="1561" spans="1:6" s="544" customFormat="1" ht="72">
      <c r="A1561" s="580"/>
      <c r="B1561" s="307" t="s">
        <v>1159</v>
      </c>
      <c r="C1561" s="483"/>
      <c r="D1561" s="524"/>
      <c r="E1561" s="581"/>
      <c r="F1561" s="659">
        <f t="shared" si="19"/>
        <v>0</v>
      </c>
    </row>
    <row r="1562" spans="1:6" s="544" customFormat="1" ht="14.25">
      <c r="A1562" s="578"/>
      <c r="B1562" s="157" t="s">
        <v>928</v>
      </c>
      <c r="C1562" s="483"/>
      <c r="D1562" s="524"/>
      <c r="E1562" s="581"/>
      <c r="F1562" s="659">
        <f t="shared" si="19"/>
        <v>0</v>
      </c>
    </row>
    <row r="1563" spans="1:6" s="544" customFormat="1" ht="14.25">
      <c r="A1563" s="578" t="s">
        <v>29</v>
      </c>
      <c r="B1563" s="122" t="s">
        <v>929</v>
      </c>
      <c r="C1563" s="483" t="s">
        <v>28</v>
      </c>
      <c r="D1563" s="524">
        <v>60</v>
      </c>
      <c r="E1563" s="581"/>
      <c r="F1563" s="659">
        <f t="shared" si="19"/>
        <v>0</v>
      </c>
    </row>
    <row r="1564" spans="1:6" s="544" customFormat="1" ht="14.25">
      <c r="A1564" s="578" t="s">
        <v>30</v>
      </c>
      <c r="B1564" s="122" t="s">
        <v>930</v>
      </c>
      <c r="C1564" s="483" t="s">
        <v>28</v>
      </c>
      <c r="D1564" s="524">
        <v>150</v>
      </c>
      <c r="E1564" s="543"/>
      <c r="F1564" s="659">
        <f t="shared" si="19"/>
        <v>0</v>
      </c>
    </row>
    <row r="1565" spans="1:6" s="544" customFormat="1" ht="14.25">
      <c r="A1565" s="578" t="s">
        <v>31</v>
      </c>
      <c r="B1565" s="122" t="s">
        <v>931</v>
      </c>
      <c r="C1565" s="483" t="s">
        <v>28</v>
      </c>
      <c r="D1565" s="524">
        <v>40</v>
      </c>
      <c r="E1565" s="543"/>
      <c r="F1565" s="659">
        <f t="shared" si="19"/>
        <v>0</v>
      </c>
    </row>
    <row r="1566" spans="1:6" s="544" customFormat="1" ht="14.25">
      <c r="A1566" s="578" t="s">
        <v>32</v>
      </c>
      <c r="B1566" s="122" t="s">
        <v>932</v>
      </c>
      <c r="C1566" s="483" t="s">
        <v>28</v>
      </c>
      <c r="D1566" s="524">
        <v>130</v>
      </c>
      <c r="E1566" s="543"/>
      <c r="F1566" s="659">
        <f t="shared" si="19"/>
        <v>0</v>
      </c>
    </row>
    <row r="1567" spans="1:6" s="544" customFormat="1" ht="14.25">
      <c r="A1567" s="578" t="s">
        <v>37</v>
      </c>
      <c r="B1567" s="122" t="s">
        <v>933</v>
      </c>
      <c r="C1567" s="483" t="s">
        <v>28</v>
      </c>
      <c r="D1567" s="524">
        <v>220</v>
      </c>
      <c r="E1567" s="595"/>
      <c r="F1567" s="659">
        <f t="shared" si="19"/>
        <v>0</v>
      </c>
    </row>
    <row r="1568" spans="1:6" s="544" customFormat="1" ht="14.25">
      <c r="A1568" s="578"/>
      <c r="B1568" s="122"/>
      <c r="C1568" s="483"/>
      <c r="D1568" s="524"/>
      <c r="E1568" s="595"/>
      <c r="F1568" s="659">
        <f t="shared" si="19"/>
        <v>0</v>
      </c>
    </row>
    <row r="1569" spans="1:6" s="544" customFormat="1" ht="14.25">
      <c r="A1569" s="578"/>
      <c r="B1569" s="157" t="s">
        <v>1202</v>
      </c>
      <c r="C1569" s="483"/>
      <c r="D1569" s="524"/>
      <c r="E1569" s="595"/>
      <c r="F1569" s="659"/>
    </row>
    <row r="1570" spans="1:6" s="544" customFormat="1" ht="14.25">
      <c r="A1570" s="578" t="s">
        <v>39</v>
      </c>
      <c r="B1570" s="122" t="s">
        <v>647</v>
      </c>
      <c r="C1570" s="483" t="s">
        <v>28</v>
      </c>
      <c r="D1570" s="524">
        <v>55</v>
      </c>
      <c r="E1570" s="595"/>
      <c r="F1570" s="659">
        <f t="shared" si="19"/>
        <v>0</v>
      </c>
    </row>
    <row r="1571" spans="1:6" s="544" customFormat="1" ht="14.25">
      <c r="A1571" s="578" t="s">
        <v>40</v>
      </c>
      <c r="B1571" s="122" t="s">
        <v>649</v>
      </c>
      <c r="C1571" s="483" t="s">
        <v>28</v>
      </c>
      <c r="D1571" s="524">
        <v>55</v>
      </c>
      <c r="E1571" s="595"/>
      <c r="F1571" s="659">
        <f t="shared" si="19"/>
        <v>0</v>
      </c>
    </row>
    <row r="1572" spans="1:6" s="544" customFormat="1" ht="14.25">
      <c r="A1572" s="578" t="s">
        <v>79</v>
      </c>
      <c r="B1572" s="122" t="s">
        <v>650</v>
      </c>
      <c r="C1572" s="483" t="s">
        <v>28</v>
      </c>
      <c r="D1572" s="524">
        <v>65</v>
      </c>
      <c r="E1572" s="595"/>
      <c r="F1572" s="659">
        <f t="shared" si="19"/>
        <v>0</v>
      </c>
    </row>
    <row r="1573" spans="1:6" s="544" customFormat="1" ht="14.25">
      <c r="A1573" s="578" t="s">
        <v>80</v>
      </c>
      <c r="B1573" s="122" t="s">
        <v>651</v>
      </c>
      <c r="C1573" s="483" t="s">
        <v>28</v>
      </c>
      <c r="D1573" s="524">
        <v>225</v>
      </c>
      <c r="E1573" s="595"/>
      <c r="F1573" s="659">
        <f t="shared" si="19"/>
        <v>0</v>
      </c>
    </row>
    <row r="1574" spans="1:6" s="544" customFormat="1" ht="14.25">
      <c r="A1574" s="578" t="s">
        <v>81</v>
      </c>
      <c r="B1574" s="122" t="s">
        <v>652</v>
      </c>
      <c r="C1574" s="483" t="s">
        <v>28</v>
      </c>
      <c r="D1574" s="524">
        <v>300</v>
      </c>
      <c r="E1574" s="595"/>
      <c r="F1574" s="659">
        <f t="shared" si="19"/>
        <v>0</v>
      </c>
    </row>
    <row r="1575" spans="1:6" s="544" customFormat="1" ht="14.25">
      <c r="A1575" s="580"/>
      <c r="B1575" s="157"/>
      <c r="C1575" s="483"/>
      <c r="D1575" s="524"/>
      <c r="E1575" s="581"/>
      <c r="F1575" s="659">
        <f t="shared" si="19"/>
        <v>0</v>
      </c>
    </row>
    <row r="1576" spans="1:6" s="544" customFormat="1" ht="14.25">
      <c r="A1576" s="596">
        <v>2</v>
      </c>
      <c r="B1576" s="785" t="s">
        <v>655</v>
      </c>
      <c r="C1576" s="483"/>
      <c r="D1576" s="524"/>
      <c r="E1576" s="581"/>
      <c r="F1576" s="659">
        <f t="shared" si="19"/>
        <v>0</v>
      </c>
    </row>
    <row r="1577" spans="1:6" s="544" customFormat="1" ht="57.75">
      <c r="A1577" s="580"/>
      <c r="B1577" s="307" t="s">
        <v>1160</v>
      </c>
      <c r="C1577" s="483"/>
      <c r="D1577" s="524"/>
      <c r="E1577" s="581"/>
      <c r="F1577" s="659">
        <f t="shared" si="19"/>
        <v>0</v>
      </c>
    </row>
    <row r="1578" spans="1:6" s="544" customFormat="1" ht="14.25">
      <c r="A1578" s="578"/>
      <c r="B1578" s="157" t="s">
        <v>928</v>
      </c>
      <c r="C1578" s="483"/>
      <c r="D1578" s="524"/>
      <c r="E1578" s="543"/>
      <c r="F1578" s="659">
        <f t="shared" si="19"/>
        <v>0</v>
      </c>
    </row>
    <row r="1579" spans="1:6" s="544" customFormat="1" ht="16.5" customHeight="1">
      <c r="A1579" s="578" t="s">
        <v>29</v>
      </c>
      <c r="B1579" s="122" t="s">
        <v>929</v>
      </c>
      <c r="C1579" s="483" t="s">
        <v>11</v>
      </c>
      <c r="D1579" s="524">
        <v>4</v>
      </c>
      <c r="E1579" s="543"/>
      <c r="F1579" s="659">
        <f t="shared" si="19"/>
        <v>0</v>
      </c>
    </row>
    <row r="1580" spans="1:6" s="544" customFormat="1" ht="16.5" customHeight="1">
      <c r="A1580" s="578" t="s">
        <v>30</v>
      </c>
      <c r="B1580" s="122" t="s">
        <v>930</v>
      </c>
      <c r="C1580" s="483" t="s">
        <v>11</v>
      </c>
      <c r="D1580" s="524">
        <v>10</v>
      </c>
      <c r="E1580" s="543"/>
      <c r="F1580" s="659">
        <f t="shared" si="19"/>
        <v>0</v>
      </c>
    </row>
    <row r="1581" spans="1:6" s="544" customFormat="1" ht="16.5" customHeight="1">
      <c r="A1581" s="578" t="s">
        <v>31</v>
      </c>
      <c r="B1581" s="122" t="s">
        <v>931</v>
      </c>
      <c r="C1581" s="483" t="s">
        <v>11</v>
      </c>
      <c r="D1581" s="524">
        <v>2</v>
      </c>
      <c r="E1581" s="543"/>
      <c r="F1581" s="659">
        <f t="shared" si="19"/>
        <v>0</v>
      </c>
    </row>
    <row r="1582" spans="1:6" s="544" customFormat="1" ht="16.5" customHeight="1">
      <c r="A1582" s="578" t="s">
        <v>32</v>
      </c>
      <c r="B1582" s="122" t="s">
        <v>932</v>
      </c>
      <c r="C1582" s="483" t="s">
        <v>11</v>
      </c>
      <c r="D1582" s="524">
        <v>4</v>
      </c>
      <c r="E1582" s="543"/>
      <c r="F1582" s="659">
        <f t="shared" si="19"/>
        <v>0</v>
      </c>
    </row>
    <row r="1583" spans="1:6" s="544" customFormat="1" ht="16.5" customHeight="1">
      <c r="A1583" s="578" t="s">
        <v>37</v>
      </c>
      <c r="B1583" s="122" t="s">
        <v>933</v>
      </c>
      <c r="C1583" s="483" t="s">
        <v>11</v>
      </c>
      <c r="D1583" s="524">
        <v>10</v>
      </c>
      <c r="E1583" s="543"/>
      <c r="F1583" s="659">
        <f t="shared" si="19"/>
        <v>0</v>
      </c>
    </row>
    <row r="1584" spans="1:6" s="544" customFormat="1" ht="14.25">
      <c r="A1584" s="578"/>
      <c r="B1584" s="122"/>
      <c r="C1584" s="483"/>
      <c r="D1584" s="524"/>
      <c r="E1584" s="581"/>
      <c r="F1584" s="659">
        <f t="shared" si="19"/>
        <v>0</v>
      </c>
    </row>
    <row r="1585" spans="1:6" s="544" customFormat="1" ht="15.75" customHeight="1">
      <c r="A1585" s="578"/>
      <c r="B1585" s="157" t="s">
        <v>1202</v>
      </c>
      <c r="C1585" s="483"/>
      <c r="D1585" s="524"/>
      <c r="E1585" s="543"/>
      <c r="F1585" s="659">
        <f t="shared" si="19"/>
        <v>0</v>
      </c>
    </row>
    <row r="1586" spans="1:6" s="544" customFormat="1" ht="15.75" customHeight="1">
      <c r="A1586" s="578" t="s">
        <v>39</v>
      </c>
      <c r="B1586" s="122" t="s">
        <v>647</v>
      </c>
      <c r="C1586" s="483" t="s">
        <v>11</v>
      </c>
      <c r="D1586" s="524">
        <v>4</v>
      </c>
      <c r="E1586" s="543"/>
      <c r="F1586" s="659">
        <f aca="true" t="shared" si="20" ref="F1586:F1620">_xlfn.IFERROR((D1586*E1586),"")</f>
        <v>0</v>
      </c>
    </row>
    <row r="1587" spans="1:6" s="544" customFormat="1" ht="15.75" customHeight="1">
      <c r="A1587" s="578" t="s">
        <v>40</v>
      </c>
      <c r="B1587" s="122" t="s">
        <v>649</v>
      </c>
      <c r="C1587" s="483" t="s">
        <v>11</v>
      </c>
      <c r="D1587" s="524">
        <v>4</v>
      </c>
      <c r="E1587" s="543"/>
      <c r="F1587" s="659">
        <f t="shared" si="20"/>
        <v>0</v>
      </c>
    </row>
    <row r="1588" spans="1:6" s="544" customFormat="1" ht="15.75" customHeight="1">
      <c r="A1588" s="578" t="s">
        <v>79</v>
      </c>
      <c r="B1588" s="122" t="s">
        <v>650</v>
      </c>
      <c r="C1588" s="483" t="s">
        <v>11</v>
      </c>
      <c r="D1588" s="524">
        <v>4</v>
      </c>
      <c r="E1588" s="543"/>
      <c r="F1588" s="659">
        <f t="shared" si="20"/>
        <v>0</v>
      </c>
    </row>
    <row r="1589" spans="1:6" s="544" customFormat="1" ht="15.75" customHeight="1">
      <c r="A1589" s="578" t="s">
        <v>80</v>
      </c>
      <c r="B1589" s="122" t="s">
        <v>651</v>
      </c>
      <c r="C1589" s="483" t="s">
        <v>11</v>
      </c>
      <c r="D1589" s="524">
        <v>4</v>
      </c>
      <c r="E1589" s="543"/>
      <c r="F1589" s="659">
        <f t="shared" si="20"/>
        <v>0</v>
      </c>
    </row>
    <row r="1590" spans="1:6" s="544" customFormat="1" ht="15.75" customHeight="1">
      <c r="A1590" s="578" t="s">
        <v>81</v>
      </c>
      <c r="B1590" s="122" t="s">
        <v>652</v>
      </c>
      <c r="C1590" s="483" t="s">
        <v>11</v>
      </c>
      <c r="D1590" s="524">
        <v>24</v>
      </c>
      <c r="E1590" s="543"/>
      <c r="F1590" s="659">
        <f t="shared" si="20"/>
        <v>0</v>
      </c>
    </row>
    <row r="1591" spans="1:6" s="544" customFormat="1" ht="14.25">
      <c r="A1591" s="580"/>
      <c r="B1591" s="157"/>
      <c r="C1591" s="483"/>
      <c r="D1591" s="524"/>
      <c r="E1591" s="581"/>
      <c r="F1591" s="659">
        <f t="shared" si="20"/>
        <v>0</v>
      </c>
    </row>
    <row r="1592" spans="1:6" s="544" customFormat="1" ht="18" customHeight="1">
      <c r="A1592" s="580"/>
      <c r="B1592" s="786" t="s">
        <v>656</v>
      </c>
      <c r="C1592" s="483"/>
      <c r="D1592" s="524"/>
      <c r="E1592" s="581"/>
      <c r="F1592" s="659">
        <f t="shared" si="20"/>
        <v>0</v>
      </c>
    </row>
    <row r="1593" spans="1:6" s="544" customFormat="1" ht="18" customHeight="1">
      <c r="A1593" s="579" t="s">
        <v>657</v>
      </c>
      <c r="B1593" s="785" t="s">
        <v>658</v>
      </c>
      <c r="C1593" s="483"/>
      <c r="D1593" s="524"/>
      <c r="E1593" s="581"/>
      <c r="F1593" s="659">
        <f t="shared" si="20"/>
        <v>0</v>
      </c>
    </row>
    <row r="1594" spans="1:6" s="544" customFormat="1" ht="30" customHeight="1">
      <c r="A1594" s="580"/>
      <c r="B1594" s="307" t="s">
        <v>1161</v>
      </c>
      <c r="C1594" s="483"/>
      <c r="D1594" s="524"/>
      <c r="E1594" s="581"/>
      <c r="F1594" s="659">
        <f t="shared" si="20"/>
        <v>0</v>
      </c>
    </row>
    <row r="1595" spans="1:6" s="544" customFormat="1" ht="14.25">
      <c r="A1595" s="580"/>
      <c r="B1595" s="157" t="s">
        <v>659</v>
      </c>
      <c r="C1595" s="483"/>
      <c r="D1595" s="524"/>
      <c r="E1595" s="581"/>
      <c r="F1595" s="659">
        <f t="shared" si="20"/>
        <v>0</v>
      </c>
    </row>
    <row r="1596" spans="1:6" s="544" customFormat="1" ht="14.25">
      <c r="A1596" s="578" t="s">
        <v>29</v>
      </c>
      <c r="B1596" s="122" t="s">
        <v>660</v>
      </c>
      <c r="C1596" s="483" t="s">
        <v>28</v>
      </c>
      <c r="D1596" s="524">
        <v>130</v>
      </c>
      <c r="E1596" s="581"/>
      <c r="F1596" s="659">
        <f t="shared" si="20"/>
        <v>0</v>
      </c>
    </row>
    <row r="1597" spans="1:6" s="544" customFormat="1" ht="14.25">
      <c r="A1597" s="578" t="s">
        <v>30</v>
      </c>
      <c r="B1597" s="122" t="s">
        <v>661</v>
      </c>
      <c r="C1597" s="483" t="s">
        <v>28</v>
      </c>
      <c r="D1597" s="524">
        <v>1200</v>
      </c>
      <c r="E1597" s="581"/>
      <c r="F1597" s="659">
        <f t="shared" si="20"/>
        <v>0</v>
      </c>
    </row>
    <row r="1598" spans="1:6" s="544" customFormat="1" ht="14.25">
      <c r="A1598" s="578" t="s">
        <v>31</v>
      </c>
      <c r="B1598" s="122" t="s">
        <v>662</v>
      </c>
      <c r="C1598" s="483" t="s">
        <v>28</v>
      </c>
      <c r="D1598" s="524">
        <v>13000</v>
      </c>
      <c r="E1598" s="581"/>
      <c r="F1598" s="659">
        <f t="shared" si="20"/>
        <v>0</v>
      </c>
    </row>
    <row r="1599" spans="1:6" s="544" customFormat="1" ht="14.25">
      <c r="A1599" s="578"/>
      <c r="B1599" s="122"/>
      <c r="C1599" s="483"/>
      <c r="D1599" s="524"/>
      <c r="E1599" s="581"/>
      <c r="F1599" s="659">
        <f t="shared" si="20"/>
        <v>0</v>
      </c>
    </row>
    <row r="1600" spans="1:6" s="544" customFormat="1" ht="14.25">
      <c r="A1600" s="578"/>
      <c r="B1600" s="787" t="s">
        <v>663</v>
      </c>
      <c r="C1600" s="483"/>
      <c r="D1600" s="524"/>
      <c r="E1600" s="581"/>
      <c r="F1600" s="659">
        <f t="shared" si="20"/>
        <v>0</v>
      </c>
    </row>
    <row r="1601" spans="1:6" s="544" customFormat="1" ht="14.25">
      <c r="A1601" s="578" t="s">
        <v>32</v>
      </c>
      <c r="B1601" s="307" t="s">
        <v>936</v>
      </c>
      <c r="C1601" s="483" t="s">
        <v>28</v>
      </c>
      <c r="D1601" s="524">
        <v>1600</v>
      </c>
      <c r="E1601" s="581"/>
      <c r="F1601" s="659">
        <f t="shared" si="20"/>
        <v>0</v>
      </c>
    </row>
    <row r="1602" spans="1:6" s="544" customFormat="1" ht="14.25">
      <c r="A1602" s="578"/>
      <c r="B1602" s="307"/>
      <c r="C1602" s="483"/>
      <c r="D1602" s="524"/>
      <c r="E1602" s="581"/>
      <c r="F1602" s="659">
        <f t="shared" si="20"/>
        <v>0</v>
      </c>
    </row>
    <row r="1603" spans="1:6" s="544" customFormat="1" ht="18.75" customHeight="1">
      <c r="A1603" s="578"/>
      <c r="B1603" s="157" t="s">
        <v>665</v>
      </c>
      <c r="C1603" s="483"/>
      <c r="D1603" s="524"/>
      <c r="E1603" s="581"/>
      <c r="F1603" s="659">
        <f t="shared" si="20"/>
        <v>0</v>
      </c>
    </row>
    <row r="1604" spans="1:6" s="544" customFormat="1" ht="14.25">
      <c r="A1604" s="578" t="s">
        <v>37</v>
      </c>
      <c r="B1604" s="122" t="s">
        <v>934</v>
      </c>
      <c r="C1604" s="483" t="s">
        <v>28</v>
      </c>
      <c r="D1604" s="524">
        <v>500</v>
      </c>
      <c r="E1604" s="581"/>
      <c r="F1604" s="659">
        <f t="shared" si="20"/>
        <v>0</v>
      </c>
    </row>
    <row r="1605" spans="1:6" s="544" customFormat="1" ht="14.25">
      <c r="A1605" s="578"/>
      <c r="B1605" s="122"/>
      <c r="C1605" s="483"/>
      <c r="D1605" s="524"/>
      <c r="E1605" s="581"/>
      <c r="F1605" s="659"/>
    </row>
    <row r="1606" spans="1:6" s="880" customFormat="1" ht="14.25">
      <c r="A1606" s="878" t="s">
        <v>39</v>
      </c>
      <c r="B1606" s="164" t="s">
        <v>1179</v>
      </c>
      <c r="C1606" s="483" t="s">
        <v>28</v>
      </c>
      <c r="D1606" s="483">
        <f>184*5</f>
        <v>920</v>
      </c>
      <c r="E1606" s="581"/>
      <c r="F1606" s="879">
        <f t="shared" si="20"/>
        <v>0</v>
      </c>
    </row>
    <row r="1607" spans="1:6" s="544" customFormat="1" ht="14.25">
      <c r="A1607" s="578"/>
      <c r="B1607" s="122"/>
      <c r="C1607" s="483"/>
      <c r="D1607" s="524"/>
      <c r="E1607" s="581"/>
      <c r="F1607" s="659"/>
    </row>
    <row r="1608" spans="1:6" s="544" customFormat="1" ht="14.25">
      <c r="A1608" s="579" t="s">
        <v>666</v>
      </c>
      <c r="B1608" s="784" t="s">
        <v>654</v>
      </c>
      <c r="C1608" s="483"/>
      <c r="D1608" s="524"/>
      <c r="E1608" s="581"/>
      <c r="F1608" s="659">
        <f t="shared" si="20"/>
        <v>0</v>
      </c>
    </row>
    <row r="1609" spans="1:6" s="544" customFormat="1" ht="72">
      <c r="A1609" s="580"/>
      <c r="B1609" s="307" t="s">
        <v>1159</v>
      </c>
      <c r="C1609" s="483"/>
      <c r="D1609" s="524"/>
      <c r="E1609" s="581"/>
      <c r="F1609" s="659">
        <f t="shared" si="20"/>
        <v>0</v>
      </c>
    </row>
    <row r="1610" spans="1:6" s="544" customFormat="1" ht="14.25">
      <c r="A1610" s="578" t="s">
        <v>29</v>
      </c>
      <c r="B1610" s="122" t="s">
        <v>660</v>
      </c>
      <c r="C1610" s="483" t="s">
        <v>28</v>
      </c>
      <c r="D1610" s="524">
        <v>130</v>
      </c>
      <c r="E1610" s="581"/>
      <c r="F1610" s="659">
        <f t="shared" si="20"/>
        <v>0</v>
      </c>
    </row>
    <row r="1611" spans="1:6" s="544" customFormat="1" ht="14.25">
      <c r="A1611" s="578" t="s">
        <v>30</v>
      </c>
      <c r="B1611" s="122" t="s">
        <v>661</v>
      </c>
      <c r="C1611" s="483" t="s">
        <v>28</v>
      </c>
      <c r="D1611" s="524">
        <v>1200</v>
      </c>
      <c r="E1611" s="581"/>
      <c r="F1611" s="659">
        <f t="shared" si="20"/>
        <v>0</v>
      </c>
    </row>
    <row r="1612" spans="1:6" s="544" customFormat="1" ht="14.25">
      <c r="A1612" s="578" t="s">
        <v>31</v>
      </c>
      <c r="B1612" s="122" t="s">
        <v>662</v>
      </c>
      <c r="C1612" s="483" t="s">
        <v>28</v>
      </c>
      <c r="D1612" s="524">
        <v>13000</v>
      </c>
      <c r="E1612" s="581"/>
      <c r="F1612" s="659">
        <f t="shared" si="20"/>
        <v>0</v>
      </c>
    </row>
    <row r="1613" spans="1:6" s="544" customFormat="1" ht="14.25">
      <c r="A1613" s="578"/>
      <c r="B1613" s="122"/>
      <c r="C1613" s="483"/>
      <c r="D1613" s="524"/>
      <c r="E1613" s="581"/>
      <c r="F1613" s="659">
        <f t="shared" si="20"/>
        <v>0</v>
      </c>
    </row>
    <row r="1614" spans="1:6" s="544" customFormat="1" ht="14.25">
      <c r="A1614" s="578"/>
      <c r="B1614" s="787" t="s">
        <v>663</v>
      </c>
      <c r="C1614" s="483"/>
      <c r="D1614" s="524"/>
      <c r="E1614" s="581"/>
      <c r="F1614" s="659">
        <f t="shared" si="20"/>
        <v>0</v>
      </c>
    </row>
    <row r="1615" spans="1:6" s="544" customFormat="1" ht="14.25">
      <c r="A1615" s="578" t="s">
        <v>32</v>
      </c>
      <c r="B1615" s="307" t="s">
        <v>936</v>
      </c>
      <c r="C1615" s="483" t="s">
        <v>28</v>
      </c>
      <c r="D1615" s="524">
        <v>1600</v>
      </c>
      <c r="E1615" s="581"/>
      <c r="F1615" s="659">
        <f t="shared" si="20"/>
        <v>0</v>
      </c>
    </row>
    <row r="1616" spans="1:6" s="544" customFormat="1" ht="14.25">
      <c r="A1616" s="578"/>
      <c r="B1616" s="307"/>
      <c r="C1616" s="483"/>
      <c r="D1616" s="524"/>
      <c r="E1616" s="581"/>
      <c r="F1616" s="659">
        <f t="shared" si="20"/>
        <v>0</v>
      </c>
    </row>
    <row r="1617" spans="1:6" s="544" customFormat="1" ht="14.25">
      <c r="A1617" s="578"/>
      <c r="B1617" s="157" t="s">
        <v>665</v>
      </c>
      <c r="C1617" s="483"/>
      <c r="D1617" s="524"/>
      <c r="E1617" s="581"/>
      <c r="F1617" s="659">
        <f t="shared" si="20"/>
        <v>0</v>
      </c>
    </row>
    <row r="1618" spans="1:6" s="544" customFormat="1" ht="14.25">
      <c r="A1618" s="578" t="s">
        <v>37</v>
      </c>
      <c r="B1618" s="122" t="s">
        <v>934</v>
      </c>
      <c r="C1618" s="483" t="s">
        <v>28</v>
      </c>
      <c r="D1618" s="524">
        <v>500</v>
      </c>
      <c r="E1618" s="581"/>
      <c r="F1618" s="659">
        <f t="shared" si="20"/>
        <v>0</v>
      </c>
    </row>
    <row r="1619" spans="1:6" s="544" customFormat="1" ht="14.25">
      <c r="A1619" s="578"/>
      <c r="B1619" s="122"/>
      <c r="C1619" s="483"/>
      <c r="D1619" s="524"/>
      <c r="E1619" s="581"/>
      <c r="F1619" s="659"/>
    </row>
    <row r="1620" spans="1:8" s="880" customFormat="1" ht="14.25">
      <c r="A1620" s="878" t="s">
        <v>39</v>
      </c>
      <c r="B1620" s="164" t="s">
        <v>1179</v>
      </c>
      <c r="C1620" s="483" t="s">
        <v>28</v>
      </c>
      <c r="D1620" s="483">
        <f>184*5</f>
        <v>920</v>
      </c>
      <c r="E1620" s="581"/>
      <c r="F1620" s="879">
        <f t="shared" si="20"/>
        <v>0</v>
      </c>
      <c r="H1620" s="881"/>
    </row>
    <row r="1621" spans="1:8" s="544" customFormat="1" ht="14.25">
      <c r="A1621" s="578"/>
      <c r="B1621" s="122"/>
      <c r="C1621" s="483"/>
      <c r="D1621" s="524"/>
      <c r="E1621" s="581"/>
      <c r="F1621" s="659">
        <f aca="true" t="shared" si="21" ref="F1621:F1640">_xlfn.IFERROR((D1621*E1621),"")</f>
        <v>0</v>
      </c>
      <c r="H1621" s="545"/>
    </row>
    <row r="1622" spans="1:8" s="544" customFormat="1" ht="14.25">
      <c r="A1622" s="579">
        <v>4</v>
      </c>
      <c r="B1622" s="785" t="s">
        <v>655</v>
      </c>
      <c r="C1622" s="483"/>
      <c r="D1622" s="524"/>
      <c r="E1622" s="581"/>
      <c r="F1622" s="659">
        <f t="shared" si="21"/>
        <v>0</v>
      </c>
      <c r="H1622" s="545"/>
    </row>
    <row r="1623" spans="1:8" s="544" customFormat="1" ht="57.75">
      <c r="A1623" s="580"/>
      <c r="B1623" s="307" t="s">
        <v>1160</v>
      </c>
      <c r="C1623" s="483"/>
      <c r="D1623" s="524"/>
      <c r="E1623" s="581"/>
      <c r="F1623" s="659">
        <f t="shared" si="21"/>
        <v>0</v>
      </c>
      <c r="H1623" s="545"/>
    </row>
    <row r="1624" spans="1:8" s="544" customFormat="1" ht="14.25">
      <c r="A1624" s="580"/>
      <c r="B1624" s="157" t="s">
        <v>659</v>
      </c>
      <c r="C1624" s="483"/>
      <c r="D1624" s="524"/>
      <c r="E1624" s="581"/>
      <c r="F1624" s="659">
        <f t="shared" si="21"/>
        <v>0</v>
      </c>
      <c r="H1624" s="545"/>
    </row>
    <row r="1625" spans="1:8" s="544" customFormat="1" ht="14.25">
      <c r="A1625" s="578" t="s">
        <v>29</v>
      </c>
      <c r="B1625" s="122" t="s">
        <v>660</v>
      </c>
      <c r="C1625" s="483" t="s">
        <v>11</v>
      </c>
      <c r="D1625" s="524">
        <v>8</v>
      </c>
      <c r="E1625" s="849"/>
      <c r="F1625" s="659">
        <f t="shared" si="21"/>
        <v>0</v>
      </c>
      <c r="H1625" s="545"/>
    </row>
    <row r="1626" spans="1:8" s="544" customFormat="1" ht="14.25">
      <c r="A1626" s="578" t="s">
        <v>30</v>
      </c>
      <c r="B1626" s="122" t="s">
        <v>661</v>
      </c>
      <c r="C1626" s="483" t="s">
        <v>11</v>
      </c>
      <c r="D1626" s="524">
        <v>36</v>
      </c>
      <c r="E1626" s="849"/>
      <c r="F1626" s="659">
        <f t="shared" si="21"/>
        <v>0</v>
      </c>
      <c r="H1626" s="545"/>
    </row>
    <row r="1627" spans="1:8" s="544" customFormat="1" ht="14.25">
      <c r="A1627" s="578" t="s">
        <v>31</v>
      </c>
      <c r="B1627" s="122" t="s">
        <v>662</v>
      </c>
      <c r="C1627" s="483" t="s">
        <v>11</v>
      </c>
      <c r="D1627" s="524">
        <v>388</v>
      </c>
      <c r="E1627" s="849"/>
      <c r="F1627" s="659">
        <f t="shared" si="21"/>
        <v>0</v>
      </c>
      <c r="H1627" s="545"/>
    </row>
    <row r="1628" spans="1:8" s="544" customFormat="1" ht="14.25">
      <c r="A1628" s="578"/>
      <c r="B1628" s="122"/>
      <c r="C1628" s="483"/>
      <c r="D1628" s="524"/>
      <c r="E1628" s="581"/>
      <c r="F1628" s="659">
        <f t="shared" si="21"/>
        <v>0</v>
      </c>
      <c r="H1628" s="545"/>
    </row>
    <row r="1629" spans="1:8" s="544" customFormat="1" ht="14.25">
      <c r="A1629" s="578"/>
      <c r="B1629" s="787" t="s">
        <v>663</v>
      </c>
      <c r="C1629" s="483"/>
      <c r="D1629" s="524"/>
      <c r="E1629" s="581"/>
      <c r="F1629" s="659">
        <f t="shared" si="21"/>
        <v>0</v>
      </c>
      <c r="H1629" s="545"/>
    </row>
    <row r="1630" spans="1:8" s="544" customFormat="1" ht="14.25">
      <c r="A1630" s="578" t="s">
        <v>32</v>
      </c>
      <c r="B1630" s="307" t="s">
        <v>664</v>
      </c>
      <c r="C1630" s="483" t="s">
        <v>11</v>
      </c>
      <c r="D1630" s="524">
        <v>70</v>
      </c>
      <c r="E1630" s="581"/>
      <c r="F1630" s="659">
        <f t="shared" si="21"/>
        <v>0</v>
      </c>
      <c r="H1630" s="545"/>
    </row>
    <row r="1631" spans="1:8" s="544" customFormat="1" ht="14.25">
      <c r="A1631" s="578"/>
      <c r="B1631" s="307"/>
      <c r="C1631" s="483"/>
      <c r="D1631" s="524"/>
      <c r="E1631" s="581"/>
      <c r="F1631" s="659">
        <f t="shared" si="21"/>
        <v>0</v>
      </c>
      <c r="H1631" s="545"/>
    </row>
    <row r="1632" spans="1:8" s="544" customFormat="1" ht="18" customHeight="1">
      <c r="A1632" s="578"/>
      <c r="B1632" s="157" t="s">
        <v>665</v>
      </c>
      <c r="C1632" s="483"/>
      <c r="D1632" s="524"/>
      <c r="E1632" s="581"/>
      <c r="F1632" s="659">
        <f t="shared" si="21"/>
        <v>0</v>
      </c>
      <c r="H1632" s="545"/>
    </row>
    <row r="1633" spans="1:8" s="544" customFormat="1" ht="14.25">
      <c r="A1633" s="578" t="s">
        <v>37</v>
      </c>
      <c r="B1633" s="122" t="s">
        <v>934</v>
      </c>
      <c r="C1633" s="483" t="s">
        <v>11</v>
      </c>
      <c r="D1633" s="524">
        <v>48</v>
      </c>
      <c r="E1633" s="581"/>
      <c r="F1633" s="659">
        <f t="shared" si="21"/>
        <v>0</v>
      </c>
      <c r="H1633" s="545"/>
    </row>
    <row r="1634" spans="1:8" s="544" customFormat="1" ht="14.25">
      <c r="A1634" s="578"/>
      <c r="B1634" s="122"/>
      <c r="C1634" s="483"/>
      <c r="D1634" s="524"/>
      <c r="E1634" s="581"/>
      <c r="F1634" s="659"/>
      <c r="H1634" s="545"/>
    </row>
    <row r="1635" spans="1:8" s="880" customFormat="1" ht="14.25">
      <c r="A1635" s="878" t="s">
        <v>39</v>
      </c>
      <c r="B1635" s="164" t="s">
        <v>1179</v>
      </c>
      <c r="C1635" s="483" t="s">
        <v>11</v>
      </c>
      <c r="D1635" s="483">
        <f>184*2</f>
        <v>368</v>
      </c>
      <c r="E1635" s="581"/>
      <c r="F1635" s="879">
        <f t="shared" si="21"/>
        <v>0</v>
      </c>
      <c r="H1635" s="881"/>
    </row>
    <row r="1636" spans="1:8" s="544" customFormat="1" ht="14.25">
      <c r="A1636" s="578"/>
      <c r="B1636" s="122"/>
      <c r="C1636" s="483"/>
      <c r="D1636" s="524"/>
      <c r="E1636" s="581"/>
      <c r="F1636" s="659"/>
      <c r="H1636" s="545"/>
    </row>
    <row r="1637" spans="1:8" s="544" customFormat="1" ht="14.25">
      <c r="A1637" s="580"/>
      <c r="B1637" s="157" t="s">
        <v>667</v>
      </c>
      <c r="C1637" s="483"/>
      <c r="D1637" s="524"/>
      <c r="E1637" s="581"/>
      <c r="F1637" s="659">
        <f t="shared" si="21"/>
        <v>0</v>
      </c>
      <c r="H1637" s="545"/>
    </row>
    <row r="1638" spans="1:8" s="565" customFormat="1" ht="14.25">
      <c r="A1638" s="579" t="s">
        <v>668</v>
      </c>
      <c r="B1638" s="785" t="s">
        <v>1162</v>
      </c>
      <c r="C1638" s="583"/>
      <c r="D1638" s="524"/>
      <c r="E1638" s="584"/>
      <c r="F1638" s="659">
        <f t="shared" si="21"/>
        <v>0</v>
      </c>
      <c r="H1638" s="566"/>
    </row>
    <row r="1639" spans="1:8" s="544" customFormat="1" ht="93.75" customHeight="1">
      <c r="A1639" s="578"/>
      <c r="B1639" s="307" t="s">
        <v>1163</v>
      </c>
      <c r="C1639" s="483"/>
      <c r="D1639" s="524"/>
      <c r="E1639" s="581"/>
      <c r="F1639" s="659">
        <f t="shared" si="21"/>
        <v>0</v>
      </c>
      <c r="H1639" s="545"/>
    </row>
    <row r="1640" spans="1:8" s="544" customFormat="1" ht="31.5" customHeight="1">
      <c r="A1640" s="578"/>
      <c r="B1640" s="157" t="s">
        <v>669</v>
      </c>
      <c r="C1640" s="483"/>
      <c r="D1640" s="524"/>
      <c r="E1640" s="581"/>
      <c r="F1640" s="659">
        <f t="shared" si="21"/>
        <v>0</v>
      </c>
      <c r="H1640" s="545"/>
    </row>
    <row r="1641" spans="1:8" s="544" customFormat="1" ht="14.25">
      <c r="A1641" s="578" t="s">
        <v>29</v>
      </c>
      <c r="B1641" s="122" t="s">
        <v>670</v>
      </c>
      <c r="C1641" s="483" t="s">
        <v>28</v>
      </c>
      <c r="D1641" s="524">
        <v>625</v>
      </c>
      <c r="E1641" s="849"/>
      <c r="F1641" s="659">
        <f aca="true" t="shared" si="22" ref="F1641:F1656">_xlfn.IFERROR((D1641*E1641),"")</f>
        <v>0</v>
      </c>
      <c r="H1641" s="545"/>
    </row>
    <row r="1642" spans="1:8" s="544" customFormat="1" ht="14.25">
      <c r="A1642" s="578" t="s">
        <v>30</v>
      </c>
      <c r="B1642" s="122" t="s">
        <v>671</v>
      </c>
      <c r="C1642" s="483" t="s">
        <v>28</v>
      </c>
      <c r="D1642" s="524">
        <v>625</v>
      </c>
      <c r="E1642" s="849"/>
      <c r="F1642" s="659">
        <f t="shared" si="22"/>
        <v>0</v>
      </c>
      <c r="H1642" s="545"/>
    </row>
    <row r="1643" spans="1:8" s="544" customFormat="1" ht="14.25">
      <c r="A1643" s="578" t="s">
        <v>31</v>
      </c>
      <c r="B1643" s="122" t="s">
        <v>672</v>
      </c>
      <c r="C1643" s="483" t="s">
        <v>28</v>
      </c>
      <c r="D1643" s="524">
        <v>525</v>
      </c>
      <c r="E1643" s="849"/>
      <c r="F1643" s="659">
        <f t="shared" si="22"/>
        <v>0</v>
      </c>
      <c r="H1643" s="545"/>
    </row>
    <row r="1644" spans="1:8" s="544" customFormat="1" ht="14.25">
      <c r="A1644" s="578" t="s">
        <v>32</v>
      </c>
      <c r="B1644" s="122" t="s">
        <v>935</v>
      </c>
      <c r="C1644" s="483" t="s">
        <v>28</v>
      </c>
      <c r="D1644" s="524" t="s">
        <v>648</v>
      </c>
      <c r="E1644" s="849"/>
      <c r="F1644" s="659">
        <f t="shared" si="22"/>
      </c>
      <c r="H1644" s="545"/>
    </row>
    <row r="1645" spans="1:8" s="544" customFormat="1" ht="14.25">
      <c r="A1645" s="578" t="s">
        <v>37</v>
      </c>
      <c r="B1645" s="122" t="s">
        <v>673</v>
      </c>
      <c r="C1645" s="483" t="s">
        <v>28</v>
      </c>
      <c r="D1645" s="524">
        <v>6000</v>
      </c>
      <c r="E1645" s="849"/>
      <c r="F1645" s="659">
        <f t="shared" si="22"/>
        <v>0</v>
      </c>
      <c r="H1645" s="545"/>
    </row>
    <row r="1646" spans="1:8" s="544" customFormat="1" ht="14.25">
      <c r="A1646" s="585"/>
      <c r="B1646" s="307"/>
      <c r="C1646" s="483"/>
      <c r="D1646" s="524"/>
      <c r="E1646" s="581"/>
      <c r="F1646" s="659">
        <f t="shared" si="22"/>
        <v>0</v>
      </c>
      <c r="H1646" s="545"/>
    </row>
    <row r="1647" spans="1:8" s="544" customFormat="1" ht="28.5">
      <c r="A1647" s="586" t="s">
        <v>674</v>
      </c>
      <c r="B1647" s="784" t="s">
        <v>1164</v>
      </c>
      <c r="C1647" s="483"/>
      <c r="D1647" s="524"/>
      <c r="E1647" s="581"/>
      <c r="F1647" s="659">
        <f t="shared" si="22"/>
        <v>0</v>
      </c>
      <c r="H1647" s="545"/>
    </row>
    <row r="1648" spans="1:8" s="544" customFormat="1" ht="43.5">
      <c r="A1648" s="582"/>
      <c r="B1648" s="307" t="s">
        <v>1165</v>
      </c>
      <c r="C1648" s="483"/>
      <c r="D1648" s="524"/>
      <c r="E1648" s="581"/>
      <c r="F1648" s="659">
        <f t="shared" si="22"/>
        <v>0</v>
      </c>
      <c r="H1648" s="545"/>
    </row>
    <row r="1649" spans="1:8" s="544" customFormat="1" ht="14.25">
      <c r="A1649" s="578" t="s">
        <v>29</v>
      </c>
      <c r="B1649" s="122" t="s">
        <v>670</v>
      </c>
      <c r="C1649" s="483" t="s">
        <v>28</v>
      </c>
      <c r="D1649" s="524">
        <v>625</v>
      </c>
      <c r="E1649" s="849"/>
      <c r="F1649" s="659">
        <f t="shared" si="22"/>
        <v>0</v>
      </c>
      <c r="H1649" s="545"/>
    </row>
    <row r="1650" spans="1:8" s="544" customFormat="1" ht="14.25">
      <c r="A1650" s="578" t="s">
        <v>30</v>
      </c>
      <c r="B1650" s="122" t="s">
        <v>671</v>
      </c>
      <c r="C1650" s="483" t="s">
        <v>28</v>
      </c>
      <c r="D1650" s="524">
        <v>625</v>
      </c>
      <c r="E1650" s="849"/>
      <c r="F1650" s="659">
        <f t="shared" si="22"/>
        <v>0</v>
      </c>
      <c r="H1650" s="545"/>
    </row>
    <row r="1651" spans="1:8" s="544" customFormat="1" ht="14.25">
      <c r="A1651" s="578" t="s">
        <v>31</v>
      </c>
      <c r="B1651" s="122" t="s">
        <v>672</v>
      </c>
      <c r="C1651" s="483" t="s">
        <v>28</v>
      </c>
      <c r="D1651" s="524">
        <v>525</v>
      </c>
      <c r="E1651" s="849"/>
      <c r="F1651" s="659">
        <f t="shared" si="22"/>
        <v>0</v>
      </c>
      <c r="H1651" s="545"/>
    </row>
    <row r="1652" spans="1:8" s="544" customFormat="1" ht="14.25">
      <c r="A1652" s="578" t="s">
        <v>32</v>
      </c>
      <c r="B1652" s="122" t="s">
        <v>935</v>
      </c>
      <c r="C1652" s="483" t="s">
        <v>28</v>
      </c>
      <c r="D1652" s="524" t="s">
        <v>648</v>
      </c>
      <c r="E1652" s="849"/>
      <c r="F1652" s="659">
        <f t="shared" si="22"/>
      </c>
      <c r="H1652" s="545"/>
    </row>
    <row r="1653" spans="1:8" s="544" customFormat="1" ht="14.25">
      <c r="A1653" s="578" t="s">
        <v>37</v>
      </c>
      <c r="B1653" s="122" t="s">
        <v>673</v>
      </c>
      <c r="C1653" s="483" t="s">
        <v>28</v>
      </c>
      <c r="D1653" s="524">
        <v>6000</v>
      </c>
      <c r="E1653" s="849"/>
      <c r="F1653" s="659">
        <f t="shared" si="22"/>
        <v>0</v>
      </c>
      <c r="H1653" s="545"/>
    </row>
    <row r="1654" spans="1:8" s="587" customFormat="1" ht="14.25">
      <c r="A1654" s="582"/>
      <c r="B1654" s="307"/>
      <c r="C1654" s="483"/>
      <c r="D1654" s="524"/>
      <c r="E1654" s="581"/>
      <c r="F1654" s="659">
        <f t="shared" si="22"/>
        <v>0</v>
      </c>
      <c r="H1654" s="588"/>
    </row>
    <row r="1655" spans="1:8" s="587" customFormat="1" ht="14.25">
      <c r="A1655" s="586">
        <v>6</v>
      </c>
      <c r="B1655" s="784" t="s">
        <v>1166</v>
      </c>
      <c r="C1655" s="483"/>
      <c r="D1655" s="524"/>
      <c r="E1655" s="581"/>
      <c r="F1655" s="659">
        <f t="shared" si="22"/>
        <v>0</v>
      </c>
      <c r="H1655" s="588"/>
    </row>
    <row r="1656" spans="1:8" s="587" customFormat="1" ht="43.5">
      <c r="A1656" s="582"/>
      <c r="B1656" s="307" t="s">
        <v>1167</v>
      </c>
      <c r="C1656" s="483"/>
      <c r="D1656" s="524"/>
      <c r="E1656" s="581"/>
      <c r="F1656" s="659">
        <f t="shared" si="22"/>
        <v>0</v>
      </c>
      <c r="H1656" s="588"/>
    </row>
    <row r="1657" spans="1:8" s="587" customFormat="1" ht="14.25">
      <c r="A1657" s="578" t="s">
        <v>29</v>
      </c>
      <c r="B1657" s="122" t="s">
        <v>670</v>
      </c>
      <c r="C1657" s="483" t="s">
        <v>11</v>
      </c>
      <c r="D1657" s="581">
        <v>16</v>
      </c>
      <c r="E1657" s="849"/>
      <c r="F1657" s="659">
        <f>_xlfn.IFERROR((D1657*E1657),"")</f>
        <v>0</v>
      </c>
      <c r="H1657" s="588"/>
    </row>
    <row r="1658" spans="1:8" s="587" customFormat="1" ht="14.25">
      <c r="A1658" s="578" t="s">
        <v>30</v>
      </c>
      <c r="B1658" s="122" t="s">
        <v>671</v>
      </c>
      <c r="C1658" s="483" t="s">
        <v>11</v>
      </c>
      <c r="D1658" s="581">
        <v>14</v>
      </c>
      <c r="E1658" s="849"/>
      <c r="F1658" s="659">
        <f>_xlfn.IFERROR((D1658*E1658),"")</f>
        <v>0</v>
      </c>
      <c r="H1658" s="588"/>
    </row>
    <row r="1659" spans="1:8" s="587" customFormat="1" ht="14.25">
      <c r="A1659" s="578" t="s">
        <v>31</v>
      </c>
      <c r="B1659" s="122" t="s">
        <v>672</v>
      </c>
      <c r="C1659" s="483" t="s">
        <v>11</v>
      </c>
      <c r="D1659" s="581">
        <v>12</v>
      </c>
      <c r="E1659" s="849"/>
      <c r="F1659" s="659">
        <f>_xlfn.IFERROR((D1659*E1659),"")</f>
        <v>0</v>
      </c>
      <c r="H1659" s="588"/>
    </row>
    <row r="1660" spans="1:8" s="587" customFormat="1" ht="14.25">
      <c r="A1660" s="578" t="s">
        <v>32</v>
      </c>
      <c r="B1660" s="122" t="s">
        <v>935</v>
      </c>
      <c r="C1660" s="483" t="s">
        <v>11</v>
      </c>
      <c r="D1660" s="524" t="s">
        <v>648</v>
      </c>
      <c r="E1660" s="849"/>
      <c r="F1660" s="659">
        <f>_xlfn.IFERROR((D1660*E1660),"")</f>
      </c>
      <c r="H1660" s="588"/>
    </row>
    <row r="1661" spans="1:8" s="587" customFormat="1" ht="14.25">
      <c r="A1661" s="578" t="s">
        <v>37</v>
      </c>
      <c r="B1661" s="122" t="s">
        <v>673</v>
      </c>
      <c r="C1661" s="483" t="s">
        <v>11</v>
      </c>
      <c r="D1661" s="524">
        <v>402</v>
      </c>
      <c r="E1661" s="849"/>
      <c r="F1661" s="659">
        <f>_xlfn.IFERROR((D1661*E1661),"")</f>
        <v>0</v>
      </c>
      <c r="H1661" s="588"/>
    </row>
    <row r="1662" spans="1:6" s="358" customFormat="1" ht="14.25">
      <c r="A1662" s="385"/>
      <c r="B1662" s="159"/>
      <c r="C1662" s="143"/>
      <c r="D1662" s="143"/>
      <c r="E1662" s="659"/>
      <c r="F1662" s="659"/>
    </row>
    <row r="1663" spans="1:6" s="391" customFormat="1" ht="20.25" customHeight="1">
      <c r="A1663" s="395"/>
      <c r="B1663" s="396" t="s">
        <v>74</v>
      </c>
      <c r="C1663" s="325"/>
      <c r="D1663" s="325"/>
      <c r="E1663" s="822"/>
      <c r="F1663" s="867">
        <f>SUM(F1449:F1662)</f>
        <v>0</v>
      </c>
    </row>
  </sheetData>
  <sheetProtection/>
  <protectedRanges>
    <protectedRange password="F9E6" sqref="B921 B927" name="Range1_3_1"/>
    <protectedRange password="F9E6" sqref="G921 G927" name="Range1_2_1_1"/>
    <protectedRange password="F9E6" sqref="B928:B931 B922:B926" name="Range1_7"/>
    <protectedRange password="F9E6" sqref="G928:G931 G922:G926" name="Range1_2_5"/>
    <protectedRange password="F9E6" sqref="I928:I931 I922:I926 C928:C931 C922:C926" name="Range1_5_1"/>
    <protectedRange sqref="E1119:F1119 E1113:F1113" name="Range1_3_2"/>
    <protectedRange sqref="E1115:E1118" name="Range1_3_1_1"/>
    <protectedRange sqref="E1114" name="Range1_1_2_1"/>
  </protectedRanges>
  <mergeCells count="2">
    <mergeCell ref="A1:F1"/>
    <mergeCell ref="A2:F2"/>
  </mergeCells>
  <printOptions horizontalCentered="1"/>
  <pageMargins left="0.1968503937007874" right="0.15748031496062992" top="0.7480314960629921" bottom="0.7480314960629921" header="0.31496062992125984" footer="0.31496062992125984"/>
  <pageSetup fitToHeight="8" horizontalDpi="600" verticalDpi="600" orientation="portrait" scale="65" r:id="rId2"/>
  <headerFooter>
    <oddHeader>&amp;L&amp;"Calibri,Bold"SUNIL NAYYAR CONSULTING ENGINEERS LLP&amp;R&amp;"Calibri,Bold"SQ-&amp;P</oddHeader>
    <oddFooter>&amp;L&amp;"-,Bold"GALGOTIA UNIVERSITY-ADMIN BLOCK&amp;R&amp;"-,Bold"HVAC WORKS</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V283"/>
  <sheetViews>
    <sheetView view="pageBreakPreview" zoomScale="90" zoomScaleSheetLayoutView="90" zoomScalePageLayoutView="0" workbookViewId="0" topLeftCell="AT107">
      <selection activeCell="BN126" sqref="BN126"/>
    </sheetView>
  </sheetViews>
  <sheetFormatPr defaultColWidth="10.421875" defaultRowHeight="12.75"/>
  <cols>
    <col min="1" max="1" width="2.8515625" style="15" hidden="1" customWidth="1"/>
    <col min="2" max="2" width="12.140625" style="16" hidden="1" customWidth="1"/>
    <col min="3" max="3" width="4.7109375" style="15" hidden="1" customWidth="1"/>
    <col min="4" max="4" width="5.140625" style="15" hidden="1" customWidth="1"/>
    <col min="5" max="5" width="4.7109375" style="15" hidden="1" customWidth="1"/>
    <col min="6" max="6" width="5.8515625" style="15" hidden="1" customWidth="1"/>
    <col min="7" max="7" width="8.57421875" style="15" hidden="1" customWidth="1"/>
    <col min="8" max="8" width="4.421875" style="15" hidden="1" customWidth="1"/>
    <col min="9" max="9" width="3.7109375" style="15" hidden="1" customWidth="1"/>
    <col min="10" max="10" width="5.140625" style="38" hidden="1" customWidth="1"/>
    <col min="11" max="11" width="5.7109375" style="16" hidden="1" customWidth="1"/>
    <col min="12" max="12" width="6.57421875" style="16" hidden="1" customWidth="1"/>
    <col min="13" max="15" width="5.28125" style="16" hidden="1" customWidth="1"/>
    <col min="16" max="16" width="5.421875" style="16" hidden="1" customWidth="1"/>
    <col min="17" max="17" width="6.28125" style="16" hidden="1" customWidth="1"/>
    <col min="18" max="18" width="7.28125" style="16" hidden="1" customWidth="1"/>
    <col min="19" max="19" width="12.140625" style="16" hidden="1" customWidth="1"/>
    <col min="20" max="20" width="5.8515625" style="16" hidden="1" customWidth="1"/>
    <col min="21" max="21" width="6.57421875" style="16" hidden="1" customWidth="1"/>
    <col min="22" max="22" width="5.8515625" style="18" hidden="1" customWidth="1"/>
    <col min="23" max="23" width="6.7109375" style="18" hidden="1" customWidth="1"/>
    <col min="24" max="24" width="6.00390625" style="18" hidden="1" customWidth="1"/>
    <col min="25" max="25" width="7.421875" style="18" hidden="1" customWidth="1"/>
    <col min="26" max="27" width="5.28125" style="18" hidden="1" customWidth="1"/>
    <col min="28" max="28" width="6.57421875" style="18" hidden="1" customWidth="1"/>
    <col min="29" max="29" width="6.140625" style="18" hidden="1" customWidth="1"/>
    <col min="30" max="30" width="4.140625" style="18" hidden="1" customWidth="1"/>
    <col min="31" max="31" width="10.57421875" style="18" hidden="1" customWidth="1"/>
    <col min="32" max="32" width="4.421875" style="18" hidden="1" customWidth="1"/>
    <col min="33" max="33" width="6.421875" style="18" hidden="1" customWidth="1"/>
    <col min="34" max="34" width="3.00390625" style="18" hidden="1" customWidth="1"/>
    <col min="35" max="35" width="4.7109375" style="18" hidden="1" customWidth="1"/>
    <col min="36" max="36" width="5.28125" style="18" hidden="1" customWidth="1"/>
    <col min="37" max="37" width="3.8515625" style="18" hidden="1" customWidth="1"/>
    <col min="38" max="38" width="4.28125" style="18" hidden="1" customWidth="1"/>
    <col min="39" max="39" width="4.8515625" style="18" hidden="1" customWidth="1"/>
    <col min="40" max="41" width="6.421875" style="18" hidden="1" customWidth="1"/>
    <col min="42" max="42" width="7.28125" style="18" hidden="1" customWidth="1"/>
    <col min="43" max="43" width="5.00390625" style="18" hidden="1" customWidth="1"/>
    <col min="44" max="44" width="5.140625" style="18" hidden="1" customWidth="1"/>
    <col min="45" max="45" width="5.00390625" style="18" hidden="1" customWidth="1"/>
    <col min="46" max="46" width="5.140625" style="18" customWidth="1"/>
    <col min="47" max="47" width="5.00390625" style="18" customWidth="1"/>
    <col min="48" max="48" width="3.28125" style="18" customWidth="1"/>
    <col min="49" max="49" width="4.28125" style="18" customWidth="1"/>
    <col min="50" max="56" width="4.140625" style="18" customWidth="1"/>
    <col min="57" max="57" width="4.7109375" style="18" customWidth="1"/>
    <col min="58" max="61" width="4.140625" style="18" customWidth="1"/>
    <col min="62" max="62" width="5.00390625" style="18" customWidth="1"/>
    <col min="63" max="63" width="3.28125" style="18" customWidth="1"/>
    <col min="64" max="65" width="8.7109375" style="18" customWidth="1"/>
    <col min="66" max="66" width="7.00390625" style="18" customWidth="1"/>
    <col min="67" max="68" width="5.00390625" style="18" customWidth="1"/>
    <col min="69" max="69" width="4.7109375" style="18" customWidth="1"/>
    <col min="70" max="70" width="4.28125" style="18" customWidth="1"/>
    <col min="71" max="72" width="5.00390625" style="18" customWidth="1"/>
    <col min="73" max="73" width="4.421875" style="18" customWidth="1"/>
    <col min="74" max="74" width="5.00390625" style="18" customWidth="1"/>
    <col min="75" max="75" width="4.28125" style="18" customWidth="1"/>
    <col min="76" max="76" width="5.00390625" style="18" customWidth="1"/>
    <col min="77" max="79" width="12.00390625" style="18" customWidth="1"/>
    <col min="80" max="80" width="5.140625" style="18" customWidth="1"/>
    <col min="81" max="81" width="6.00390625" style="18" customWidth="1"/>
    <col min="82" max="82" width="5.8515625" style="18" customWidth="1"/>
    <col min="83" max="83" width="5.140625" style="18" customWidth="1"/>
    <col min="84" max="84" width="5.28125" style="18" customWidth="1"/>
    <col min="85" max="85" width="5.140625" style="18" customWidth="1"/>
    <col min="86" max="89" width="5.28125" style="18" customWidth="1"/>
    <col min="90" max="90" width="5.140625" style="18" customWidth="1"/>
    <col min="91" max="91" width="5.28125" style="18" customWidth="1"/>
    <col min="92" max="92" width="5.00390625" style="18" customWidth="1"/>
    <col min="93" max="93" width="5.8515625" style="18" customWidth="1"/>
    <col min="94" max="100" width="4.28125" style="18" customWidth="1"/>
    <col min="101" max="101" width="5.28125" style="18" customWidth="1"/>
    <col min="102" max="103" width="4.28125" style="18" customWidth="1"/>
    <col min="104" max="234" width="8.7109375" style="18" customWidth="1"/>
    <col min="235" max="235" width="2.8515625" style="18" bestFit="1" customWidth="1"/>
    <col min="236" max="236" width="27.28125" style="18" customWidth="1"/>
    <col min="237" max="237" width="8.28125" style="18" customWidth="1"/>
    <col min="238" max="238" width="6.28125" style="18" customWidth="1"/>
    <col min="239" max="239" width="5.28125" style="18" customWidth="1"/>
    <col min="240" max="240" width="4.421875" style="18" customWidth="1"/>
    <col min="241" max="241" width="8.421875" style="18" customWidth="1"/>
    <col min="242" max="242" width="7.421875" style="18" customWidth="1"/>
    <col min="243" max="244" width="5.28125" style="18" customWidth="1"/>
    <col min="245" max="245" width="7.00390625" style="18" customWidth="1"/>
    <col min="246" max="246" width="9.28125" style="18" customWidth="1"/>
    <col min="247" max="247" width="5.00390625" style="18" customWidth="1"/>
    <col min="248" max="248" width="8.421875" style="18" customWidth="1"/>
    <col min="249" max="249" width="11.57421875" style="18" customWidth="1"/>
    <col min="250" max="250" width="7.28125" style="18" customWidth="1"/>
    <col min="251" max="251" width="17.28125" style="18" customWidth="1"/>
    <col min="252" max="252" width="5.28125" style="18" customWidth="1"/>
    <col min="253" max="253" width="7.421875" style="18" customWidth="1"/>
    <col min="254" max="254" width="9.7109375" style="18" customWidth="1"/>
    <col min="255" max="255" width="8.28125" style="18" customWidth="1"/>
    <col min="256" max="16384" width="10.421875" style="18" customWidth="1"/>
  </cols>
  <sheetData>
    <row r="1" spans="2:24" ht="12" hidden="1">
      <c r="B1" s="15"/>
      <c r="C1" s="16"/>
      <c r="J1" s="17"/>
      <c r="V1" s="16"/>
      <c r="W1" s="16"/>
      <c r="X1" s="16"/>
    </row>
    <row r="2" spans="1:77" ht="12" customHeight="1" hidden="1">
      <c r="A2" s="900"/>
      <c r="B2" s="900"/>
      <c r="C2" s="900"/>
      <c r="J2" s="17"/>
      <c r="V2" s="16"/>
      <c r="W2" s="16"/>
      <c r="X2" s="16"/>
      <c r="Z2" s="19" t="s">
        <v>363</v>
      </c>
      <c r="AG2" s="19" t="s">
        <v>364</v>
      </c>
      <c r="AP2" s="19" t="s">
        <v>365</v>
      </c>
      <c r="AV2" s="19" t="s">
        <v>364</v>
      </c>
      <c r="BC2" s="19" t="s">
        <v>364</v>
      </c>
      <c r="BK2" s="891" t="s">
        <v>366</v>
      </c>
      <c r="BL2" s="891"/>
      <c r="BM2" s="891"/>
      <c r="BO2" s="19" t="s">
        <v>367</v>
      </c>
      <c r="BS2" s="19" t="s">
        <v>368</v>
      </c>
      <c r="BY2" s="18" t="s">
        <v>369</v>
      </c>
    </row>
    <row r="3" spans="2:77" ht="29.25" customHeight="1" hidden="1">
      <c r="B3" s="901"/>
      <c r="C3" s="901"/>
      <c r="J3" s="17"/>
      <c r="V3" s="16"/>
      <c r="W3" s="16"/>
      <c r="X3" s="16"/>
      <c r="Z3" s="21" t="str">
        <f>S155</f>
        <v>CHW-DUCT-FCU</v>
      </c>
      <c r="AG3" s="21" t="str">
        <f>S152</f>
        <v>CHW-CS AHU</v>
      </c>
      <c r="AP3" s="21" t="str">
        <f>S153</f>
        <v>CHW-CASSETTE (4-WAY)</v>
      </c>
      <c r="AV3" s="21" t="str">
        <f>S154</f>
        <v>CHW-CASSETTE (1-WAY)</v>
      </c>
      <c r="BC3" s="21" t="str">
        <f>S156</f>
        <v>CHW-HI-WALL-FCU</v>
      </c>
      <c r="BJ3" s="22" t="s">
        <v>370</v>
      </c>
      <c r="BK3" s="20">
        <v>50</v>
      </c>
      <c r="BL3" s="20">
        <v>65</v>
      </c>
      <c r="BM3" s="20">
        <v>75</v>
      </c>
      <c r="BN3" s="19" t="s">
        <v>371</v>
      </c>
      <c r="BO3" s="21" t="str">
        <f>S163</f>
        <v>CDW-CS AHU</v>
      </c>
      <c r="BS3" s="21" t="str">
        <f>BO3</f>
        <v>CDW-CS AHU</v>
      </c>
      <c r="BY3" s="18" t="s">
        <v>372</v>
      </c>
    </row>
    <row r="4" spans="2:73" ht="12" hidden="1">
      <c r="B4" s="15"/>
      <c r="C4" s="16"/>
      <c r="J4" s="17"/>
      <c r="S4" s="23"/>
      <c r="V4" s="16"/>
      <c r="W4" s="16"/>
      <c r="X4" s="16"/>
      <c r="Z4" s="19" t="s">
        <v>373</v>
      </c>
      <c r="AA4" s="19" t="s">
        <v>374</v>
      </c>
      <c r="AB4" s="19" t="s">
        <v>366</v>
      </c>
      <c r="AC4" s="19" t="s">
        <v>375</v>
      </c>
      <c r="AD4" s="19" t="s">
        <v>376</v>
      </c>
      <c r="AG4" s="20" t="s">
        <v>373</v>
      </c>
      <c r="AH4" s="20" t="s">
        <v>374</v>
      </c>
      <c r="AI4" s="20" t="s">
        <v>366</v>
      </c>
      <c r="AJ4" s="20" t="s">
        <v>375</v>
      </c>
      <c r="AK4" s="20" t="s">
        <v>366</v>
      </c>
      <c r="AL4" s="20" t="s">
        <v>375</v>
      </c>
      <c r="AM4" s="20" t="s">
        <v>366</v>
      </c>
      <c r="AN4" s="20" t="s">
        <v>375</v>
      </c>
      <c r="AP4" s="20" t="s">
        <v>373</v>
      </c>
      <c r="AQ4" s="20" t="s">
        <v>374</v>
      </c>
      <c r="AR4" s="19" t="s">
        <v>375</v>
      </c>
      <c r="AV4" s="19" t="s">
        <v>373</v>
      </c>
      <c r="AW4" s="19" t="s">
        <v>374</v>
      </c>
      <c r="AX4" s="19" t="s">
        <v>375</v>
      </c>
      <c r="AY4" s="19"/>
      <c r="AZ4" s="19"/>
      <c r="BA4" s="19"/>
      <c r="BB4" s="19"/>
      <c r="BC4" s="20" t="s">
        <v>373</v>
      </c>
      <c r="BD4" s="20" t="s">
        <v>374</v>
      </c>
      <c r="BE4" s="19" t="s">
        <v>375</v>
      </c>
      <c r="BF4" s="19"/>
      <c r="BG4" s="19"/>
      <c r="BJ4" s="20" t="s">
        <v>373</v>
      </c>
      <c r="BK4" s="20" t="s">
        <v>375</v>
      </c>
      <c r="BL4" s="20" t="s">
        <v>375</v>
      </c>
      <c r="BM4" s="20" t="s">
        <v>375</v>
      </c>
      <c r="BO4" s="20" t="s">
        <v>373</v>
      </c>
      <c r="BP4" s="20" t="s">
        <v>374</v>
      </c>
      <c r="BQ4" s="20" t="s">
        <v>375</v>
      </c>
      <c r="BS4" s="20" t="s">
        <v>373</v>
      </c>
      <c r="BT4" s="20" t="s">
        <v>374</v>
      </c>
      <c r="BU4" s="20" t="s">
        <v>375</v>
      </c>
    </row>
    <row r="5" spans="2:79" ht="54.75" customHeight="1" hidden="1">
      <c r="B5" s="901"/>
      <c r="C5" s="901"/>
      <c r="J5" s="17"/>
      <c r="S5" s="23"/>
      <c r="V5" s="16"/>
      <c r="W5" s="16"/>
      <c r="X5" s="16"/>
      <c r="Z5" s="24">
        <v>300</v>
      </c>
      <c r="AA5" s="25">
        <v>0.88</v>
      </c>
      <c r="AB5" s="26" t="s">
        <v>377</v>
      </c>
      <c r="AC5" s="18">
        <v>0.053</v>
      </c>
      <c r="AD5" s="27">
        <f>Z5/AA5</f>
        <v>340.90909090909093</v>
      </c>
      <c r="AG5" s="28">
        <v>1200</v>
      </c>
      <c r="AH5" s="28"/>
      <c r="AI5" s="28">
        <v>32</v>
      </c>
      <c r="AJ5" s="29">
        <v>0.75</v>
      </c>
      <c r="AK5" s="28">
        <v>40</v>
      </c>
      <c r="AL5" s="28">
        <v>0.75</v>
      </c>
      <c r="AM5" s="28">
        <v>50</v>
      </c>
      <c r="AN5" s="29">
        <v>0.75</v>
      </c>
      <c r="AP5" s="28">
        <v>300</v>
      </c>
      <c r="AQ5" s="28">
        <v>0.77</v>
      </c>
      <c r="AR5" s="30">
        <v>0.052</v>
      </c>
      <c r="AV5" s="18">
        <v>300</v>
      </c>
      <c r="AW5" s="18">
        <v>0.86</v>
      </c>
      <c r="AX5" s="31">
        <v>0.032</v>
      </c>
      <c r="BC5" s="28">
        <v>300</v>
      </c>
      <c r="BD5" s="29">
        <v>0.85</v>
      </c>
      <c r="BE5" s="30">
        <v>0.037</v>
      </c>
      <c r="BJ5" s="32">
        <v>5000</v>
      </c>
      <c r="BK5" s="32">
        <v>2.2</v>
      </c>
      <c r="BL5" s="32">
        <v>3.7</v>
      </c>
      <c r="BM5" s="33">
        <v>3.7</v>
      </c>
      <c r="BO5" s="28">
        <v>424</v>
      </c>
      <c r="BP5" s="28">
        <v>1.05</v>
      </c>
      <c r="BQ5" s="28">
        <v>0.73</v>
      </c>
      <c r="BS5" s="28">
        <v>388</v>
      </c>
      <c r="BT5" s="28">
        <v>1.05</v>
      </c>
      <c r="BU5" s="29">
        <v>0.68</v>
      </c>
      <c r="BY5" s="892" t="s">
        <v>378</v>
      </c>
      <c r="BZ5" s="892"/>
      <c r="CA5" s="892"/>
    </row>
    <row r="6" spans="2:79" ht="12" hidden="1">
      <c r="B6" s="15"/>
      <c r="C6" s="16"/>
      <c r="J6" s="17"/>
      <c r="S6" s="23"/>
      <c r="V6" s="16"/>
      <c r="W6" s="16"/>
      <c r="X6" s="16"/>
      <c r="Z6" s="24">
        <v>400</v>
      </c>
      <c r="AA6" s="25">
        <v>1.14</v>
      </c>
      <c r="AB6" s="26" t="s">
        <v>377</v>
      </c>
      <c r="AC6" s="18">
        <v>0.066</v>
      </c>
      <c r="AD6" s="27">
        <f aca="true" t="shared" si="0" ref="AD6:AD15">Z6/AA6</f>
        <v>350.87719298245617</v>
      </c>
      <c r="AG6" s="28">
        <v>1500</v>
      </c>
      <c r="AH6" s="28"/>
      <c r="AI6" s="28">
        <v>32</v>
      </c>
      <c r="AJ6" s="29">
        <v>0.75</v>
      </c>
      <c r="AK6" s="28">
        <v>40</v>
      </c>
      <c r="AL6" s="28">
        <v>0.75</v>
      </c>
      <c r="AM6" s="28">
        <v>50</v>
      </c>
      <c r="AN6" s="29">
        <v>1.1</v>
      </c>
      <c r="AP6" s="28">
        <v>400</v>
      </c>
      <c r="AQ6" s="28">
        <v>1.02</v>
      </c>
      <c r="AR6" s="30">
        <v>0.062</v>
      </c>
      <c r="AV6" s="18">
        <v>370</v>
      </c>
      <c r="AW6" s="18">
        <v>1.08</v>
      </c>
      <c r="AX6" s="31">
        <v>0.04</v>
      </c>
      <c r="BC6" s="28">
        <v>400</v>
      </c>
      <c r="BD6" s="29">
        <v>0.93</v>
      </c>
      <c r="BE6" s="30">
        <v>0.04</v>
      </c>
      <c r="BJ6" s="32">
        <v>7500</v>
      </c>
      <c r="BK6" s="32">
        <v>3.7</v>
      </c>
      <c r="BL6" s="32">
        <v>3.7</v>
      </c>
      <c r="BM6" s="33">
        <v>5.5</v>
      </c>
      <c r="BO6" s="28">
        <v>406</v>
      </c>
      <c r="BP6" s="28">
        <v>1.15</v>
      </c>
      <c r="BQ6" s="28">
        <v>0.98</v>
      </c>
      <c r="BS6" s="28">
        <v>406</v>
      </c>
      <c r="BT6" s="28">
        <v>1.14</v>
      </c>
      <c r="BU6" s="29">
        <v>0.99</v>
      </c>
      <c r="BY6" s="34"/>
      <c r="BZ6" s="34"/>
      <c r="CA6" s="34"/>
    </row>
    <row r="7" spans="2:79" ht="46.5" customHeight="1" hidden="1">
      <c r="B7" s="901"/>
      <c r="C7" s="901"/>
      <c r="J7" s="17"/>
      <c r="S7" s="23"/>
      <c r="V7" s="16"/>
      <c r="W7" s="16"/>
      <c r="X7" s="16"/>
      <c r="Z7" s="24">
        <v>500</v>
      </c>
      <c r="AA7" s="25">
        <v>1.31</v>
      </c>
      <c r="AB7" s="26" t="s">
        <v>377</v>
      </c>
      <c r="AC7" s="18">
        <v>0.087</v>
      </c>
      <c r="AD7" s="27">
        <f t="shared" si="0"/>
        <v>381.6793893129771</v>
      </c>
      <c r="AG7" s="28">
        <v>2000</v>
      </c>
      <c r="AH7" s="28"/>
      <c r="AI7" s="28">
        <v>32</v>
      </c>
      <c r="AJ7" s="29">
        <v>0.75</v>
      </c>
      <c r="AK7" s="28">
        <v>40</v>
      </c>
      <c r="AL7" s="28">
        <v>1.1</v>
      </c>
      <c r="AM7" s="28">
        <v>50</v>
      </c>
      <c r="AN7" s="29">
        <v>1.1</v>
      </c>
      <c r="AP7" s="28">
        <v>471</v>
      </c>
      <c r="AQ7" s="28">
        <v>1.2</v>
      </c>
      <c r="AR7" s="30">
        <v>0.065</v>
      </c>
      <c r="AV7" s="18">
        <v>588</v>
      </c>
      <c r="AW7" s="18">
        <v>1.62</v>
      </c>
      <c r="AX7" s="31">
        <v>0.125</v>
      </c>
      <c r="BC7" s="28">
        <v>500</v>
      </c>
      <c r="BD7" s="29">
        <v>1.2</v>
      </c>
      <c r="BE7" s="30">
        <v>0.05</v>
      </c>
      <c r="BJ7" s="32">
        <v>10000</v>
      </c>
      <c r="BK7" s="32">
        <v>5.5</v>
      </c>
      <c r="BL7" s="32">
        <v>5.5</v>
      </c>
      <c r="BM7" s="33">
        <v>5.5</v>
      </c>
      <c r="BO7" s="28">
        <v>689</v>
      </c>
      <c r="BP7" s="28">
        <v>1.7</v>
      </c>
      <c r="BQ7" s="28">
        <v>1.65</v>
      </c>
      <c r="BS7" s="28">
        <v>689</v>
      </c>
      <c r="BT7" s="28">
        <v>1.7</v>
      </c>
      <c r="BU7" s="29">
        <v>1.56</v>
      </c>
      <c r="BY7" s="35" t="s">
        <v>379</v>
      </c>
      <c r="BZ7" s="35" t="s">
        <v>380</v>
      </c>
      <c r="CA7" s="35" t="s">
        <v>381</v>
      </c>
    </row>
    <row r="8" spans="2:79" ht="36.75" customHeight="1" hidden="1">
      <c r="B8" s="902"/>
      <c r="C8" s="902"/>
      <c r="J8" s="17"/>
      <c r="S8" s="23"/>
      <c r="V8" s="16"/>
      <c r="W8" s="16"/>
      <c r="X8" s="16"/>
      <c r="Z8" s="24">
        <v>600</v>
      </c>
      <c r="AA8" s="25">
        <v>1.65</v>
      </c>
      <c r="AB8" s="26" t="s">
        <v>377</v>
      </c>
      <c r="AC8" s="18">
        <v>0.1</v>
      </c>
      <c r="AD8" s="27">
        <f t="shared" si="0"/>
        <v>363.6363636363637</v>
      </c>
      <c r="AG8" s="28">
        <v>2500</v>
      </c>
      <c r="AH8" s="28"/>
      <c r="AI8" s="28">
        <v>32</v>
      </c>
      <c r="AJ8" s="29">
        <v>1.1</v>
      </c>
      <c r="AK8" s="28">
        <v>40</v>
      </c>
      <c r="AL8" s="28">
        <v>1.1</v>
      </c>
      <c r="AM8" s="28">
        <v>50</v>
      </c>
      <c r="AN8" s="29">
        <v>1.5</v>
      </c>
      <c r="AP8" s="28">
        <v>600</v>
      </c>
      <c r="AQ8" s="28">
        <v>1.54</v>
      </c>
      <c r="AR8" s="30">
        <v>0.096</v>
      </c>
      <c r="BC8" s="28">
        <v>600</v>
      </c>
      <c r="BD8" s="29">
        <v>1.42</v>
      </c>
      <c r="BE8" s="30">
        <v>0.066</v>
      </c>
      <c r="BJ8" s="32">
        <v>12500</v>
      </c>
      <c r="BK8" s="32">
        <v>5.5</v>
      </c>
      <c r="BL8" s="32">
        <v>7.5</v>
      </c>
      <c r="BM8" s="33">
        <v>7.5</v>
      </c>
      <c r="BO8" s="28">
        <v>777</v>
      </c>
      <c r="BP8" s="28">
        <v>2.5</v>
      </c>
      <c r="BQ8" s="28">
        <v>2.33</v>
      </c>
      <c r="BS8" s="28">
        <v>742</v>
      </c>
      <c r="BT8" s="28">
        <v>2</v>
      </c>
      <c r="BU8" s="29">
        <v>1.78</v>
      </c>
      <c r="BY8" s="36" t="s">
        <v>382</v>
      </c>
      <c r="BZ8" s="36" t="s">
        <v>382</v>
      </c>
      <c r="CA8" s="36" t="s">
        <v>371</v>
      </c>
    </row>
    <row r="9" spans="2:79" ht="12" hidden="1">
      <c r="B9" s="15"/>
      <c r="C9" s="16"/>
      <c r="J9" s="17"/>
      <c r="S9" s="23"/>
      <c r="V9" s="16"/>
      <c r="W9" s="16"/>
      <c r="X9" s="16"/>
      <c r="Z9" s="24">
        <v>800</v>
      </c>
      <c r="AA9" s="25">
        <v>1.88</v>
      </c>
      <c r="AB9" s="26" t="s">
        <v>383</v>
      </c>
      <c r="AC9" s="18">
        <v>0.35</v>
      </c>
      <c r="AD9" s="27">
        <f t="shared" si="0"/>
        <v>425.53191489361706</v>
      </c>
      <c r="AG9" s="28">
        <v>3000</v>
      </c>
      <c r="AH9" s="28"/>
      <c r="AI9" s="28">
        <v>32</v>
      </c>
      <c r="AJ9" s="29">
        <v>1.1</v>
      </c>
      <c r="AK9" s="28">
        <v>40</v>
      </c>
      <c r="AL9" s="28">
        <v>1.5</v>
      </c>
      <c r="AM9" s="28">
        <v>50</v>
      </c>
      <c r="AN9" s="29">
        <v>2.2</v>
      </c>
      <c r="AP9" s="28">
        <v>800</v>
      </c>
      <c r="AQ9" s="28">
        <v>2.05</v>
      </c>
      <c r="AR9" s="30">
        <v>0.134</v>
      </c>
      <c r="BC9" s="28">
        <v>670</v>
      </c>
      <c r="BD9" s="29">
        <v>1.8</v>
      </c>
      <c r="BE9" s="30">
        <v>0.059</v>
      </c>
      <c r="BJ9" s="32">
        <v>15000</v>
      </c>
      <c r="BK9" s="32">
        <v>7.5</v>
      </c>
      <c r="BL9" s="32">
        <v>7.5</v>
      </c>
      <c r="BM9" s="33">
        <v>11</v>
      </c>
      <c r="BO9" s="28"/>
      <c r="BP9" s="28"/>
      <c r="BQ9" s="28"/>
      <c r="BY9" s="34">
        <v>0.1</v>
      </c>
      <c r="BZ9" s="34">
        <v>8</v>
      </c>
      <c r="CA9" s="34">
        <v>25</v>
      </c>
    </row>
    <row r="10" spans="2:79" ht="42" customHeight="1" hidden="1">
      <c r="B10" s="901"/>
      <c r="C10" s="901"/>
      <c r="J10" s="17"/>
      <c r="S10" s="23"/>
      <c r="V10" s="16"/>
      <c r="W10" s="16"/>
      <c r="X10" s="16"/>
      <c r="Z10" s="24">
        <v>1000</v>
      </c>
      <c r="AA10" s="25">
        <v>2.5</v>
      </c>
      <c r="AB10" s="26" t="s">
        <v>383</v>
      </c>
      <c r="AC10" s="18">
        <v>0.35</v>
      </c>
      <c r="AD10" s="27">
        <f t="shared" si="0"/>
        <v>400</v>
      </c>
      <c r="AG10" s="28">
        <v>3500</v>
      </c>
      <c r="AH10" s="28"/>
      <c r="AI10" s="28">
        <v>32</v>
      </c>
      <c r="AJ10" s="29">
        <v>1.5</v>
      </c>
      <c r="AK10" s="28">
        <v>40</v>
      </c>
      <c r="AL10" s="28">
        <v>1.5</v>
      </c>
      <c r="AM10" s="28">
        <v>50</v>
      </c>
      <c r="AN10" s="29">
        <v>2.2</v>
      </c>
      <c r="AP10" s="28">
        <v>1000</v>
      </c>
      <c r="AQ10" s="28">
        <v>2.55</v>
      </c>
      <c r="AR10" s="30">
        <v>0.152</v>
      </c>
      <c r="BC10" s="28">
        <v>841</v>
      </c>
      <c r="BD10" s="29">
        <v>2.29</v>
      </c>
      <c r="BE10" s="30">
        <v>0.14</v>
      </c>
      <c r="BJ10" s="32">
        <v>17500</v>
      </c>
      <c r="BK10" s="32">
        <v>7.5</v>
      </c>
      <c r="BL10" s="32">
        <v>11</v>
      </c>
      <c r="BM10" s="33">
        <v>11</v>
      </c>
      <c r="BY10" s="34">
        <v>8.1</v>
      </c>
      <c r="BZ10" s="34">
        <v>15</v>
      </c>
      <c r="CA10" s="34">
        <v>32</v>
      </c>
    </row>
    <row r="11" spans="2:79" ht="12" hidden="1">
      <c r="B11" s="15"/>
      <c r="C11" s="16"/>
      <c r="J11" s="17"/>
      <c r="S11" s="23"/>
      <c r="V11" s="16"/>
      <c r="W11" s="16"/>
      <c r="X11" s="16"/>
      <c r="Z11" s="24">
        <v>1200</v>
      </c>
      <c r="AA11" s="25">
        <v>2.84</v>
      </c>
      <c r="AB11" s="26" t="s">
        <v>383</v>
      </c>
      <c r="AC11" s="18">
        <v>0.35</v>
      </c>
      <c r="AD11" s="27">
        <f t="shared" si="0"/>
        <v>422.53521126760563</v>
      </c>
      <c r="AG11" s="28">
        <v>4000</v>
      </c>
      <c r="AH11" s="28"/>
      <c r="AI11" s="28">
        <v>32</v>
      </c>
      <c r="AJ11" s="29">
        <v>1.5</v>
      </c>
      <c r="AK11" s="28">
        <v>40</v>
      </c>
      <c r="AL11" s="28">
        <v>2.2</v>
      </c>
      <c r="AM11" s="28">
        <v>50</v>
      </c>
      <c r="AN11" s="29">
        <v>2.2</v>
      </c>
      <c r="AP11" s="28">
        <v>1200</v>
      </c>
      <c r="AQ11" s="28">
        <v>3.08</v>
      </c>
      <c r="AR11" s="30">
        <v>0.189</v>
      </c>
      <c r="BC11" s="28">
        <v>989</v>
      </c>
      <c r="BD11" s="29">
        <v>2.92</v>
      </c>
      <c r="BE11" s="30">
        <v>0.145</v>
      </c>
      <c r="BJ11" s="32">
        <v>18000</v>
      </c>
      <c r="BK11" s="32">
        <v>7.5</v>
      </c>
      <c r="BL11" s="32">
        <v>11</v>
      </c>
      <c r="BM11" s="33">
        <v>11</v>
      </c>
      <c r="BY11" s="34">
        <v>15.1</v>
      </c>
      <c r="BZ11" s="34">
        <v>25</v>
      </c>
      <c r="CA11" s="34">
        <v>40</v>
      </c>
    </row>
    <row r="12" spans="2:79" ht="45.75" customHeight="1" hidden="1">
      <c r="B12" s="901"/>
      <c r="C12" s="901"/>
      <c r="J12" s="17"/>
      <c r="S12" s="23"/>
      <c r="V12" s="16"/>
      <c r="W12" s="16"/>
      <c r="X12" s="16"/>
      <c r="Z12" s="24">
        <v>1400</v>
      </c>
      <c r="AA12" s="25">
        <v>3.41</v>
      </c>
      <c r="AB12" s="26" t="s">
        <v>383</v>
      </c>
      <c r="AC12" s="18">
        <v>0.35</v>
      </c>
      <c r="AD12" s="27">
        <f t="shared" si="0"/>
        <v>410.55718475073314</v>
      </c>
      <c r="AG12" s="28">
        <v>5000</v>
      </c>
      <c r="AH12" s="28"/>
      <c r="AI12" s="28">
        <v>32</v>
      </c>
      <c r="AJ12" s="29">
        <v>2.2</v>
      </c>
      <c r="AK12" s="28">
        <v>40</v>
      </c>
      <c r="AL12" s="28">
        <v>2.2</v>
      </c>
      <c r="AM12" s="28">
        <v>50</v>
      </c>
      <c r="AN12" s="29">
        <v>3.7</v>
      </c>
      <c r="AP12" s="28">
        <v>1400</v>
      </c>
      <c r="AQ12" s="28">
        <v>3.58</v>
      </c>
      <c r="AR12" s="30">
        <v>0.228</v>
      </c>
      <c r="BC12" s="28"/>
      <c r="BD12" s="28"/>
      <c r="BE12" s="31"/>
      <c r="BJ12" s="32">
        <v>20000</v>
      </c>
      <c r="BK12" s="32">
        <v>11</v>
      </c>
      <c r="BL12" s="32">
        <v>11</v>
      </c>
      <c r="BM12" s="33">
        <v>11</v>
      </c>
      <c r="BY12" s="34">
        <v>15.1</v>
      </c>
      <c r="BZ12" s="34">
        <v>25</v>
      </c>
      <c r="CA12" s="34">
        <v>40</v>
      </c>
    </row>
    <row r="13" spans="2:79" ht="12" hidden="1">
      <c r="B13" s="15"/>
      <c r="C13" s="16"/>
      <c r="J13" s="17"/>
      <c r="S13" s="23"/>
      <c r="V13" s="16"/>
      <c r="W13" s="16"/>
      <c r="X13" s="16"/>
      <c r="Z13" s="24">
        <v>1600</v>
      </c>
      <c r="AA13" s="25">
        <v>4</v>
      </c>
      <c r="AB13" s="26" t="s">
        <v>383</v>
      </c>
      <c r="AC13" s="18">
        <v>0.55</v>
      </c>
      <c r="AD13" s="27">
        <f t="shared" si="0"/>
        <v>400</v>
      </c>
      <c r="AG13" s="28">
        <v>6000</v>
      </c>
      <c r="AH13" s="28"/>
      <c r="AI13" s="28">
        <v>32</v>
      </c>
      <c r="AJ13" s="29">
        <v>2.2</v>
      </c>
      <c r="AK13" s="28">
        <v>40</v>
      </c>
      <c r="AL13" s="28">
        <v>3.7</v>
      </c>
      <c r="AM13" s="28">
        <v>50</v>
      </c>
      <c r="AN13" s="29">
        <v>3.7</v>
      </c>
      <c r="AP13" s="28">
        <v>1600</v>
      </c>
      <c r="AQ13" s="28">
        <v>4.1</v>
      </c>
      <c r="AR13" s="30">
        <v>0.25</v>
      </c>
      <c r="BC13" s="28"/>
      <c r="BD13" s="28"/>
      <c r="BE13" s="31"/>
      <c r="BY13" s="34">
        <v>25.1</v>
      </c>
      <c r="BZ13" s="34">
        <v>45</v>
      </c>
      <c r="CA13" s="34">
        <v>50</v>
      </c>
    </row>
    <row r="14" spans="2:79" ht="42.75" customHeight="1" hidden="1">
      <c r="B14" s="901"/>
      <c r="C14" s="901"/>
      <c r="J14" s="17"/>
      <c r="S14" s="23"/>
      <c r="V14" s="16"/>
      <c r="W14" s="16"/>
      <c r="X14" s="16"/>
      <c r="Z14" s="24">
        <v>1800</v>
      </c>
      <c r="AA14" s="24">
        <v>4.5</v>
      </c>
      <c r="AB14" s="26" t="s">
        <v>383</v>
      </c>
      <c r="AC14" s="18">
        <v>0.8</v>
      </c>
      <c r="AD14" s="27">
        <f t="shared" si="0"/>
        <v>400</v>
      </c>
      <c r="AG14" s="28">
        <v>7000</v>
      </c>
      <c r="AH14" s="28"/>
      <c r="AI14" s="28">
        <v>32</v>
      </c>
      <c r="AJ14" s="29">
        <v>2.2</v>
      </c>
      <c r="AK14" s="28">
        <v>40</v>
      </c>
      <c r="AL14" s="28">
        <v>3.7</v>
      </c>
      <c r="AM14" s="28">
        <v>50</v>
      </c>
      <c r="AN14" s="29">
        <v>3.7</v>
      </c>
      <c r="BY14" s="34">
        <v>45.1</v>
      </c>
      <c r="BZ14" s="34">
        <v>75</v>
      </c>
      <c r="CA14" s="34">
        <v>65</v>
      </c>
    </row>
    <row r="15" spans="2:79" ht="12" hidden="1">
      <c r="B15" s="15"/>
      <c r="C15" s="16"/>
      <c r="J15" s="17"/>
      <c r="S15" s="23"/>
      <c r="V15" s="16"/>
      <c r="W15" s="16"/>
      <c r="X15" s="16"/>
      <c r="Z15" s="24">
        <v>2200</v>
      </c>
      <c r="AA15" s="24">
        <v>5.66</v>
      </c>
      <c r="AB15" s="26" t="s">
        <v>383</v>
      </c>
      <c r="AC15" s="18">
        <v>0.95</v>
      </c>
      <c r="AD15" s="27">
        <f t="shared" si="0"/>
        <v>388.69257950530033</v>
      </c>
      <c r="AG15" s="28">
        <v>8000</v>
      </c>
      <c r="AH15" s="28"/>
      <c r="AI15" s="28">
        <v>32</v>
      </c>
      <c r="AJ15" s="29">
        <v>3.7</v>
      </c>
      <c r="AK15" s="28">
        <v>40</v>
      </c>
      <c r="AL15" s="28">
        <v>5.5</v>
      </c>
      <c r="AM15" s="28">
        <v>50</v>
      </c>
      <c r="AN15" s="29">
        <v>5.5</v>
      </c>
      <c r="BY15" s="34">
        <v>75.1</v>
      </c>
      <c r="BZ15" s="34">
        <v>135</v>
      </c>
      <c r="CA15" s="34">
        <v>80</v>
      </c>
    </row>
    <row r="16" spans="2:79" ht="12" hidden="1">
      <c r="B16" s="901"/>
      <c r="C16" s="901"/>
      <c r="J16" s="17"/>
      <c r="S16" s="23"/>
      <c r="V16" s="16"/>
      <c r="W16" s="16"/>
      <c r="X16" s="16"/>
      <c r="AG16" s="28">
        <v>10000</v>
      </c>
      <c r="AH16" s="28"/>
      <c r="AI16" s="28">
        <v>32</v>
      </c>
      <c r="AJ16" s="29">
        <v>3.7</v>
      </c>
      <c r="AK16" s="28">
        <v>40</v>
      </c>
      <c r="AL16" s="28">
        <v>5.5</v>
      </c>
      <c r="AM16" s="28">
        <v>50</v>
      </c>
      <c r="AN16" s="29">
        <v>7.5</v>
      </c>
      <c r="BY16" s="34">
        <v>135.1</v>
      </c>
      <c r="BZ16" s="34">
        <v>280</v>
      </c>
      <c r="CA16" s="34">
        <v>100</v>
      </c>
    </row>
    <row r="17" spans="2:79" ht="12" hidden="1">
      <c r="B17" s="15"/>
      <c r="C17" s="16"/>
      <c r="J17" s="17"/>
      <c r="S17" s="23"/>
      <c r="V17" s="16"/>
      <c r="W17" s="16"/>
      <c r="X17" s="16"/>
      <c r="AG17" s="28">
        <v>12000</v>
      </c>
      <c r="AH17" s="28"/>
      <c r="AI17" s="28">
        <v>32</v>
      </c>
      <c r="AJ17" s="29">
        <v>5.5</v>
      </c>
      <c r="AK17" s="28">
        <v>40</v>
      </c>
      <c r="AL17" s="28">
        <v>5.5</v>
      </c>
      <c r="AM17" s="28">
        <v>50</v>
      </c>
      <c r="AN17" s="29">
        <v>7.5</v>
      </c>
      <c r="BY17" s="34">
        <v>280.1</v>
      </c>
      <c r="BZ17" s="34">
        <v>450</v>
      </c>
      <c r="CA17" s="34">
        <v>125</v>
      </c>
    </row>
    <row r="18" spans="2:79" ht="28.5" customHeight="1" hidden="1">
      <c r="B18" s="901"/>
      <c r="C18" s="901"/>
      <c r="J18" s="17"/>
      <c r="V18" s="16"/>
      <c r="W18" s="16"/>
      <c r="X18" s="16"/>
      <c r="AG18" s="28"/>
      <c r="AH18" s="28"/>
      <c r="AI18" s="28"/>
      <c r="AJ18" s="29"/>
      <c r="AK18" s="28"/>
      <c r="AL18" s="28"/>
      <c r="AM18" s="28"/>
      <c r="AN18" s="29"/>
      <c r="BY18" s="34">
        <v>450.1</v>
      </c>
      <c r="BZ18" s="34">
        <v>650</v>
      </c>
      <c r="CA18" s="34">
        <v>150</v>
      </c>
    </row>
    <row r="19" spans="2:79" ht="72" hidden="1">
      <c r="B19" s="37"/>
      <c r="D19" s="16"/>
      <c r="E19" s="16"/>
      <c r="F19" s="16"/>
      <c r="G19" s="16"/>
      <c r="H19" s="16"/>
      <c r="I19" s="16"/>
      <c r="P19" s="39"/>
      <c r="Q19" s="39"/>
      <c r="R19" s="18"/>
      <c r="S19" s="18"/>
      <c r="T19" s="18"/>
      <c r="U19" s="18"/>
      <c r="V19" s="40" t="s">
        <v>384</v>
      </c>
      <c r="W19" s="40" t="s">
        <v>385</v>
      </c>
      <c r="X19" s="40" t="s">
        <v>386</v>
      </c>
      <c r="Y19" s="40" t="s">
        <v>387</v>
      </c>
      <c r="Z19" s="40" t="s">
        <v>388</v>
      </c>
      <c r="AA19" s="40" t="s">
        <v>389</v>
      </c>
      <c r="AB19" s="40" t="s">
        <v>390</v>
      </c>
      <c r="AC19" s="40" t="s">
        <v>391</v>
      </c>
      <c r="AD19" s="40" t="s">
        <v>392</v>
      </c>
      <c r="AE19" s="40" t="s">
        <v>393</v>
      </c>
      <c r="AF19" s="41" t="s">
        <v>394</v>
      </c>
      <c r="AG19" s="41" t="s">
        <v>395</v>
      </c>
      <c r="AH19" s="41" t="s">
        <v>396</v>
      </c>
      <c r="AI19" s="41" t="s">
        <v>397</v>
      </c>
      <c r="AJ19" s="41" t="s">
        <v>398</v>
      </c>
      <c r="AK19" s="41" t="s">
        <v>399</v>
      </c>
      <c r="AL19" s="41" t="s">
        <v>400</v>
      </c>
      <c r="AM19" s="41" t="s">
        <v>401</v>
      </c>
      <c r="AN19" s="29"/>
      <c r="BY19" s="34">
        <v>650.1</v>
      </c>
      <c r="BZ19" s="34">
        <v>1100</v>
      </c>
      <c r="CA19" s="34">
        <v>200</v>
      </c>
    </row>
    <row r="20" spans="2:79" ht="17.25" customHeight="1" hidden="1">
      <c r="B20" s="901"/>
      <c r="C20" s="901"/>
      <c r="D20" s="16"/>
      <c r="E20" s="16"/>
      <c r="F20" s="16"/>
      <c r="G20" s="16"/>
      <c r="H20" s="16"/>
      <c r="I20" s="16"/>
      <c r="R20" s="18"/>
      <c r="S20" s="18"/>
      <c r="T20" s="18"/>
      <c r="U20" s="23" t="str">
        <f>S150</f>
        <v>CHW-FM AHU</v>
      </c>
      <c r="V20" s="42"/>
      <c r="W20" s="42"/>
      <c r="X20" s="42"/>
      <c r="Y20" s="42">
        <v>2</v>
      </c>
      <c r="Z20" s="42">
        <v>1</v>
      </c>
      <c r="AA20" s="42"/>
      <c r="AB20" s="42"/>
      <c r="AC20" s="42"/>
      <c r="AD20" s="42">
        <v>1</v>
      </c>
      <c r="AE20" s="42"/>
      <c r="AF20" s="42">
        <v>2</v>
      </c>
      <c r="AG20" s="42">
        <v>2</v>
      </c>
      <c r="AH20" s="42"/>
      <c r="AI20" s="42"/>
      <c r="AJ20" s="42"/>
      <c r="AK20" s="42">
        <v>1</v>
      </c>
      <c r="AL20" s="42">
        <v>1</v>
      </c>
      <c r="AM20" s="42">
        <v>1</v>
      </c>
      <c r="AN20" s="29"/>
      <c r="BY20" s="34">
        <v>1100.1</v>
      </c>
      <c r="BZ20" s="34">
        <v>1750</v>
      </c>
      <c r="CA20" s="34">
        <v>250</v>
      </c>
    </row>
    <row r="21" spans="2:79" ht="12" hidden="1">
      <c r="B21" s="37"/>
      <c r="D21" s="16"/>
      <c r="E21" s="16"/>
      <c r="F21" s="16"/>
      <c r="G21" s="16"/>
      <c r="H21" s="16"/>
      <c r="I21" s="16"/>
      <c r="R21" s="18"/>
      <c r="S21" s="18"/>
      <c r="T21" s="18"/>
      <c r="U21" s="23" t="str">
        <f aca="true" t="shared" si="1" ref="U21:U33">S151</f>
        <v>CHW-CS TFA</v>
      </c>
      <c r="V21" s="42"/>
      <c r="W21" s="42"/>
      <c r="X21" s="42"/>
      <c r="Y21" s="42">
        <v>2</v>
      </c>
      <c r="Z21" s="42">
        <v>1</v>
      </c>
      <c r="AA21" s="42"/>
      <c r="AB21" s="42"/>
      <c r="AC21" s="42"/>
      <c r="AD21" s="42">
        <v>1</v>
      </c>
      <c r="AE21" s="42"/>
      <c r="AF21" s="42">
        <v>2</v>
      </c>
      <c r="AG21" s="42">
        <v>2</v>
      </c>
      <c r="AH21" s="42"/>
      <c r="AI21" s="42"/>
      <c r="AJ21" s="42"/>
      <c r="AK21" s="42">
        <v>1</v>
      </c>
      <c r="AL21" s="42">
        <v>1</v>
      </c>
      <c r="AM21" s="42">
        <v>1</v>
      </c>
      <c r="AN21" s="29"/>
      <c r="BY21" s="34">
        <v>1750.1</v>
      </c>
      <c r="BZ21" s="34">
        <v>2500</v>
      </c>
      <c r="CA21" s="34">
        <v>300</v>
      </c>
    </row>
    <row r="22" spans="2:79" ht="12" hidden="1">
      <c r="B22" s="37"/>
      <c r="D22" s="16"/>
      <c r="E22" s="16"/>
      <c r="F22" s="16"/>
      <c r="G22" s="16"/>
      <c r="H22" s="16"/>
      <c r="I22" s="16"/>
      <c r="R22" s="18"/>
      <c r="S22" s="18"/>
      <c r="T22" s="18"/>
      <c r="U22" s="23" t="str">
        <f t="shared" si="1"/>
        <v>CHW-CS AHU</v>
      </c>
      <c r="V22" s="42"/>
      <c r="W22" s="42"/>
      <c r="X22" s="42"/>
      <c r="Y22" s="42">
        <v>2</v>
      </c>
      <c r="Z22" s="42">
        <v>1</v>
      </c>
      <c r="AA22" s="42"/>
      <c r="AB22" s="42"/>
      <c r="AC22" s="42"/>
      <c r="AD22" s="42">
        <v>1</v>
      </c>
      <c r="AE22" s="42"/>
      <c r="AF22" s="42">
        <v>2</v>
      </c>
      <c r="AG22" s="42">
        <v>2</v>
      </c>
      <c r="AH22" s="42"/>
      <c r="AI22" s="42"/>
      <c r="AJ22" s="42"/>
      <c r="AK22" s="42">
        <v>1</v>
      </c>
      <c r="AL22" s="42">
        <v>1</v>
      </c>
      <c r="AM22" s="42">
        <v>1</v>
      </c>
      <c r="AN22" s="29"/>
      <c r="BY22" s="34">
        <v>2500.1</v>
      </c>
      <c r="BZ22" s="34">
        <v>3200</v>
      </c>
      <c r="CA22" s="34">
        <v>350</v>
      </c>
    </row>
    <row r="23" spans="2:79" ht="12" hidden="1">
      <c r="B23" s="37"/>
      <c r="D23" s="16"/>
      <c r="E23" s="16"/>
      <c r="F23" s="16"/>
      <c r="G23" s="16"/>
      <c r="H23" s="16"/>
      <c r="I23" s="16"/>
      <c r="R23" s="18"/>
      <c r="S23" s="18"/>
      <c r="T23" s="18"/>
      <c r="U23" s="23" t="str">
        <f t="shared" si="1"/>
        <v>CHW-CASSETTE (4-WAY)</v>
      </c>
      <c r="V23" s="42"/>
      <c r="W23" s="42"/>
      <c r="X23" s="42"/>
      <c r="Y23" s="42"/>
      <c r="Z23" s="42"/>
      <c r="AA23" s="42">
        <v>1</v>
      </c>
      <c r="AB23" s="42">
        <v>1</v>
      </c>
      <c r="AC23" s="42"/>
      <c r="AD23" s="42"/>
      <c r="AE23" s="42">
        <v>1</v>
      </c>
      <c r="AF23" s="42"/>
      <c r="AG23" s="42"/>
      <c r="AH23" s="42"/>
      <c r="AI23" s="42"/>
      <c r="AJ23" s="42"/>
      <c r="AK23" s="42">
        <v>1</v>
      </c>
      <c r="AL23" s="42"/>
      <c r="AM23" s="42"/>
      <c r="AN23" s="29"/>
      <c r="BY23" s="34">
        <v>3200.1</v>
      </c>
      <c r="BZ23" s="34">
        <v>4000</v>
      </c>
      <c r="CA23" s="34">
        <v>400</v>
      </c>
    </row>
    <row r="24" spans="2:79" ht="30" customHeight="1" hidden="1">
      <c r="B24" s="901"/>
      <c r="C24" s="901"/>
      <c r="D24" s="16"/>
      <c r="E24" s="16"/>
      <c r="F24" s="16"/>
      <c r="G24" s="16"/>
      <c r="H24" s="16"/>
      <c r="I24" s="16"/>
      <c r="R24" s="18"/>
      <c r="S24" s="18"/>
      <c r="T24" s="18"/>
      <c r="U24" s="23" t="str">
        <f t="shared" si="1"/>
        <v>CHW-CASSETTE (1-WAY)</v>
      </c>
      <c r="V24" s="42"/>
      <c r="W24" s="42"/>
      <c r="X24" s="42"/>
      <c r="Y24" s="42"/>
      <c r="Z24" s="42"/>
      <c r="AA24" s="42">
        <v>1</v>
      </c>
      <c r="AB24" s="42">
        <v>1</v>
      </c>
      <c r="AC24" s="42"/>
      <c r="AD24" s="42"/>
      <c r="AE24" s="42">
        <v>1</v>
      </c>
      <c r="AF24" s="42"/>
      <c r="AG24" s="42"/>
      <c r="AH24" s="42"/>
      <c r="AI24" s="42"/>
      <c r="AJ24" s="42"/>
      <c r="AK24" s="42">
        <v>1</v>
      </c>
      <c r="AL24" s="42"/>
      <c r="AM24" s="42"/>
      <c r="AN24" s="29"/>
      <c r="BY24" s="34">
        <v>4000.1</v>
      </c>
      <c r="BZ24" s="34">
        <v>5200</v>
      </c>
      <c r="CA24" s="34">
        <v>450</v>
      </c>
    </row>
    <row r="25" spans="2:79" ht="12" hidden="1">
      <c r="B25" s="37"/>
      <c r="D25" s="16"/>
      <c r="E25" s="16"/>
      <c r="F25" s="16"/>
      <c r="G25" s="16"/>
      <c r="H25" s="16"/>
      <c r="I25" s="16"/>
      <c r="R25" s="18"/>
      <c r="S25" s="18"/>
      <c r="T25" s="18"/>
      <c r="U25" s="23" t="str">
        <f t="shared" si="1"/>
        <v>CHW-DUCT-FCU</v>
      </c>
      <c r="V25" s="42"/>
      <c r="W25" s="42"/>
      <c r="X25" s="42"/>
      <c r="Y25" s="42"/>
      <c r="Z25" s="42"/>
      <c r="AA25" s="42">
        <v>1</v>
      </c>
      <c r="AB25" s="42">
        <v>1</v>
      </c>
      <c r="AC25" s="42"/>
      <c r="AD25" s="42"/>
      <c r="AE25" s="42">
        <v>1</v>
      </c>
      <c r="AF25" s="42"/>
      <c r="AG25" s="42"/>
      <c r="AH25" s="42"/>
      <c r="AI25" s="42"/>
      <c r="AJ25" s="42"/>
      <c r="AK25" s="42">
        <v>1</v>
      </c>
      <c r="AL25" s="42"/>
      <c r="AM25" s="42"/>
      <c r="AN25" s="29"/>
      <c r="BY25" s="34">
        <v>5200.1</v>
      </c>
      <c r="BZ25" s="34">
        <v>6500</v>
      </c>
      <c r="CA25" s="34">
        <v>500</v>
      </c>
    </row>
    <row r="26" spans="2:79" ht="33.75" customHeight="1" hidden="1">
      <c r="B26" s="901"/>
      <c r="C26" s="901"/>
      <c r="D26" s="16"/>
      <c r="E26" s="16"/>
      <c r="F26" s="16"/>
      <c r="G26" s="16"/>
      <c r="H26" s="16"/>
      <c r="I26" s="16"/>
      <c r="R26" s="18"/>
      <c r="S26" s="18"/>
      <c r="T26" s="18"/>
      <c r="U26" s="23" t="str">
        <f t="shared" si="1"/>
        <v>CHW-HI-WALL-FCU</v>
      </c>
      <c r="V26" s="42"/>
      <c r="W26" s="42"/>
      <c r="X26" s="42"/>
      <c r="Y26" s="42"/>
      <c r="Z26" s="42"/>
      <c r="AA26" s="42">
        <v>1</v>
      </c>
      <c r="AB26" s="42">
        <v>1</v>
      </c>
      <c r="AC26" s="42"/>
      <c r="AD26" s="42"/>
      <c r="AE26" s="42">
        <v>1</v>
      </c>
      <c r="AF26" s="42"/>
      <c r="AG26" s="42"/>
      <c r="AH26" s="42"/>
      <c r="AI26" s="42"/>
      <c r="AJ26" s="42"/>
      <c r="AK26" s="42">
        <v>1</v>
      </c>
      <c r="AL26" s="42"/>
      <c r="AM26" s="42"/>
      <c r="AN26" s="29"/>
      <c r="BY26" s="34">
        <v>6500.1</v>
      </c>
      <c r="BZ26" s="34">
        <v>9600</v>
      </c>
      <c r="CA26" s="34">
        <v>600</v>
      </c>
    </row>
    <row r="27" spans="2:79" ht="12" hidden="1">
      <c r="B27" s="37"/>
      <c r="D27" s="16"/>
      <c r="E27" s="16"/>
      <c r="F27" s="16"/>
      <c r="G27" s="16"/>
      <c r="H27" s="16"/>
      <c r="I27" s="16"/>
      <c r="R27" s="18"/>
      <c r="S27" s="18"/>
      <c r="T27" s="18"/>
      <c r="U27" s="23" t="str">
        <f t="shared" si="1"/>
        <v>DX-CSU</v>
      </c>
      <c r="V27" s="42"/>
      <c r="W27" s="42"/>
      <c r="X27" s="42"/>
      <c r="Y27" s="42"/>
      <c r="Z27" s="42"/>
      <c r="AA27" s="42"/>
      <c r="AB27" s="42"/>
      <c r="AC27" s="42"/>
      <c r="AD27" s="42"/>
      <c r="AE27" s="42"/>
      <c r="AF27" s="42"/>
      <c r="AG27" s="42"/>
      <c r="AH27" s="42"/>
      <c r="AI27" s="42"/>
      <c r="AJ27" s="42"/>
      <c r="AK27" s="42"/>
      <c r="AL27" s="42"/>
      <c r="AM27" s="42"/>
      <c r="AN27" s="29"/>
      <c r="BY27" s="34">
        <v>9600.1</v>
      </c>
      <c r="BZ27" s="34">
        <v>16000</v>
      </c>
      <c r="CA27" s="34">
        <v>750</v>
      </c>
    </row>
    <row r="28" spans="1:79" ht="25.5" hidden="1">
      <c r="A28" s="900"/>
      <c r="B28" s="900"/>
      <c r="C28" s="900"/>
      <c r="D28" s="16"/>
      <c r="E28" s="16"/>
      <c r="F28" s="16"/>
      <c r="G28" s="16"/>
      <c r="H28" s="16"/>
      <c r="I28" s="16"/>
      <c r="R28" s="18"/>
      <c r="S28" s="18"/>
      <c r="T28" s="18"/>
      <c r="U28" s="23" t="str">
        <f t="shared" si="1"/>
        <v>DX-FCU</v>
      </c>
      <c r="V28" s="42"/>
      <c r="W28" s="42"/>
      <c r="X28" s="42"/>
      <c r="Y28" s="42"/>
      <c r="Z28" s="42"/>
      <c r="AA28" s="42"/>
      <c r="AB28" s="42"/>
      <c r="AC28" s="42"/>
      <c r="AD28" s="42"/>
      <c r="AE28" s="42"/>
      <c r="AF28" s="42"/>
      <c r="AG28" s="42"/>
      <c r="AH28" s="42"/>
      <c r="AI28" s="42"/>
      <c r="AJ28" s="42"/>
      <c r="AK28" s="42"/>
      <c r="AL28" s="42"/>
      <c r="AM28" s="42"/>
      <c r="AN28" s="29"/>
      <c r="BY28" s="34"/>
      <c r="BZ28" s="34"/>
      <c r="CA28" s="34"/>
    </row>
    <row r="29" spans="2:79" ht="12" hidden="1">
      <c r="B29" s="37"/>
      <c r="D29" s="16"/>
      <c r="E29" s="16"/>
      <c r="F29" s="16"/>
      <c r="G29" s="16"/>
      <c r="H29" s="16"/>
      <c r="I29" s="16"/>
      <c r="R29" s="18"/>
      <c r="S29" s="18"/>
      <c r="T29" s="18"/>
      <c r="U29" s="23" t="str">
        <f t="shared" si="1"/>
        <v>DX-CS AHU</v>
      </c>
      <c r="V29" s="42"/>
      <c r="W29" s="42"/>
      <c r="X29" s="42"/>
      <c r="Y29" s="42"/>
      <c r="Z29" s="42"/>
      <c r="AA29" s="42"/>
      <c r="AB29" s="42"/>
      <c r="AC29" s="42"/>
      <c r="AD29" s="42"/>
      <c r="AE29" s="42"/>
      <c r="AF29" s="42"/>
      <c r="AG29" s="42"/>
      <c r="AH29" s="42"/>
      <c r="AI29" s="42"/>
      <c r="AJ29" s="42"/>
      <c r="AK29" s="42"/>
      <c r="AL29" s="42"/>
      <c r="AM29" s="42"/>
      <c r="AN29" s="29"/>
      <c r="BY29" s="34"/>
      <c r="BZ29" s="34"/>
      <c r="CA29" s="34"/>
    </row>
    <row r="30" spans="1:39" s="131" customFormat="1" ht="19.5" customHeight="1" hidden="1">
      <c r="A30" s="134"/>
      <c r="B30" s="140"/>
      <c r="C30" s="135"/>
      <c r="D30" s="136"/>
      <c r="E30" s="136"/>
      <c r="F30" s="136"/>
      <c r="G30" s="136"/>
      <c r="H30" s="136"/>
      <c r="I30" s="136"/>
      <c r="J30" s="137"/>
      <c r="K30" s="102"/>
      <c r="L30" s="102"/>
      <c r="M30" s="102"/>
      <c r="N30" s="102"/>
      <c r="O30" s="102"/>
      <c r="P30" s="102"/>
      <c r="Q30" s="102"/>
      <c r="R30" s="102"/>
      <c r="S30" s="102"/>
      <c r="T30" s="102"/>
      <c r="U30" s="138" t="str">
        <f t="shared" si="1"/>
        <v>DX-FM AHU</v>
      </c>
      <c r="V30" s="129"/>
      <c r="W30" s="129"/>
      <c r="X30" s="129"/>
      <c r="Y30" s="130"/>
      <c r="Z30" s="130"/>
      <c r="AA30" s="130"/>
      <c r="AB30" s="130"/>
      <c r="AC30" s="130"/>
      <c r="AD30" s="130"/>
      <c r="AE30" s="130"/>
      <c r="AF30" s="130"/>
      <c r="AG30" s="130"/>
      <c r="AH30" s="130"/>
      <c r="AI30" s="130"/>
      <c r="AJ30" s="130"/>
      <c r="AK30" s="130"/>
      <c r="AL30" s="130"/>
      <c r="AM30" s="130"/>
    </row>
    <row r="31" spans="2:39" ht="12" hidden="1">
      <c r="B31" s="15"/>
      <c r="C31" s="16"/>
      <c r="J31" s="17"/>
      <c r="U31" s="23" t="str">
        <f t="shared" si="1"/>
        <v>DX-VRV-HI-WALL</v>
      </c>
      <c r="V31" s="42"/>
      <c r="W31" s="42"/>
      <c r="X31" s="42"/>
      <c r="Y31" s="43"/>
      <c r="Z31" s="43"/>
      <c r="AA31" s="43"/>
      <c r="AB31" s="43"/>
      <c r="AC31" s="43"/>
      <c r="AD31" s="43"/>
      <c r="AE31" s="43"/>
      <c r="AF31" s="43"/>
      <c r="AG31" s="43"/>
      <c r="AH31" s="43"/>
      <c r="AI31" s="43"/>
      <c r="AJ31" s="43"/>
      <c r="AK31" s="43"/>
      <c r="AL31" s="43"/>
      <c r="AM31" s="43"/>
    </row>
    <row r="32" spans="2:39" ht="12" hidden="1">
      <c r="B32" s="15"/>
      <c r="C32" s="16"/>
      <c r="J32" s="17"/>
      <c r="U32" s="23" t="str">
        <f t="shared" si="1"/>
        <v>DX-INV.SPLIT-HI-WALL</v>
      </c>
      <c r="V32" s="42"/>
      <c r="W32" s="42"/>
      <c r="X32" s="42"/>
      <c r="Y32" s="43"/>
      <c r="Z32" s="43"/>
      <c r="AA32" s="43"/>
      <c r="AB32" s="43"/>
      <c r="AC32" s="43"/>
      <c r="AD32" s="43"/>
      <c r="AE32" s="43"/>
      <c r="AF32" s="43"/>
      <c r="AG32" s="43"/>
      <c r="AH32" s="43"/>
      <c r="AI32" s="43"/>
      <c r="AJ32" s="43"/>
      <c r="AK32" s="43"/>
      <c r="AL32" s="43"/>
      <c r="AM32" s="43"/>
    </row>
    <row r="33" spans="2:39" ht="12" hidden="1">
      <c r="B33" s="15"/>
      <c r="C33" s="16"/>
      <c r="J33" s="17"/>
      <c r="U33" s="23" t="str">
        <f t="shared" si="1"/>
        <v>CDW-CS AHU</v>
      </c>
      <c r="V33" s="42"/>
      <c r="W33" s="42"/>
      <c r="X33" s="42"/>
      <c r="Y33" s="43"/>
      <c r="Z33" s="43"/>
      <c r="AA33" s="43"/>
      <c r="AB33" s="43"/>
      <c r="AC33" s="43"/>
      <c r="AD33" s="43"/>
      <c r="AE33" s="43"/>
      <c r="AF33" s="43"/>
      <c r="AG33" s="43"/>
      <c r="AH33" s="43"/>
      <c r="AI33" s="43"/>
      <c r="AJ33" s="43"/>
      <c r="AK33" s="43"/>
      <c r="AL33" s="43"/>
      <c r="AM33" s="43"/>
    </row>
    <row r="34" spans="2:24" ht="12" hidden="1">
      <c r="B34" s="15"/>
      <c r="C34" s="16"/>
      <c r="J34" s="17"/>
      <c r="V34" s="16"/>
      <c r="W34" s="16"/>
      <c r="X34" s="16"/>
    </row>
    <row r="35" spans="2:24" ht="12" hidden="1">
      <c r="B35" s="15"/>
      <c r="C35" s="16"/>
      <c r="J35" s="17"/>
      <c r="V35" s="16"/>
      <c r="W35" s="16"/>
      <c r="X35" s="16"/>
    </row>
    <row r="36" spans="2:24" ht="12" hidden="1">
      <c r="B36" s="15"/>
      <c r="C36" s="16"/>
      <c r="J36" s="17"/>
      <c r="V36" s="16"/>
      <c r="W36" s="16"/>
      <c r="X36" s="16"/>
    </row>
    <row r="37" spans="2:24" ht="12" hidden="1">
      <c r="B37" s="15"/>
      <c r="C37" s="16"/>
      <c r="J37" s="17"/>
      <c r="V37" s="16"/>
      <c r="W37" s="16"/>
      <c r="X37" s="16"/>
    </row>
    <row r="38" spans="2:24" ht="12" hidden="1">
      <c r="B38" s="15"/>
      <c r="C38" s="16"/>
      <c r="J38" s="17"/>
      <c r="V38" s="16"/>
      <c r="W38" s="16"/>
      <c r="X38" s="16"/>
    </row>
    <row r="39" spans="2:24" ht="12" hidden="1">
      <c r="B39" s="15"/>
      <c r="C39" s="16"/>
      <c r="J39" s="17"/>
      <c r="V39" s="16"/>
      <c r="W39" s="16"/>
      <c r="X39" s="16"/>
    </row>
    <row r="40" spans="2:24" ht="12" hidden="1">
      <c r="B40" s="15"/>
      <c r="C40" s="16"/>
      <c r="J40" s="17"/>
      <c r="V40" s="16"/>
      <c r="W40" s="16"/>
      <c r="X40" s="16"/>
    </row>
    <row r="41" spans="1:24" ht="12" hidden="1">
      <c r="A41" s="44"/>
      <c r="B41" s="44"/>
      <c r="C41" s="45"/>
      <c r="D41" s="44"/>
      <c r="E41" s="44"/>
      <c r="F41" s="44"/>
      <c r="G41" s="44"/>
      <c r="H41" s="44"/>
      <c r="I41" s="44"/>
      <c r="J41" s="46"/>
      <c r="K41" s="44"/>
      <c r="L41" s="44"/>
      <c r="M41" s="44"/>
      <c r="N41" s="44"/>
      <c r="O41" s="44"/>
      <c r="P41" s="44"/>
      <c r="Q41" s="44"/>
      <c r="R41" s="44"/>
      <c r="S41" s="44"/>
      <c r="T41" s="47"/>
      <c r="U41" s="47"/>
      <c r="V41" s="48"/>
      <c r="W41" s="48"/>
      <c r="X41" s="48"/>
    </row>
    <row r="42" spans="1:21" ht="12" hidden="1">
      <c r="A42" s="44"/>
      <c r="B42" s="45"/>
      <c r="C42" s="44"/>
      <c r="D42" s="44"/>
      <c r="E42" s="44"/>
      <c r="F42" s="44"/>
      <c r="G42" s="44"/>
      <c r="H42" s="44"/>
      <c r="I42" s="44"/>
      <c r="J42" s="46"/>
      <c r="K42" s="44"/>
      <c r="L42" s="44"/>
      <c r="M42" s="44"/>
      <c r="N42" s="44"/>
      <c r="O42" s="44"/>
      <c r="P42" s="44"/>
      <c r="Q42" s="44"/>
      <c r="R42" s="44"/>
      <c r="S42" s="48"/>
      <c r="T42" s="48"/>
      <c r="U42" s="48"/>
    </row>
    <row r="43" spans="1:39" ht="12" hidden="1">
      <c r="A43" s="893" t="s">
        <v>402</v>
      </c>
      <c r="B43" s="894"/>
      <c r="C43" s="894"/>
      <c r="D43" s="894"/>
      <c r="E43" s="894"/>
      <c r="F43" s="894"/>
      <c r="G43" s="894"/>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row>
    <row r="44" spans="1:39" ht="12.75" customHeight="1">
      <c r="A44" s="895" t="s">
        <v>403</v>
      </c>
      <c r="B44" s="896"/>
      <c r="C44" s="896"/>
      <c r="D44" s="896"/>
      <c r="E44" s="896"/>
      <c r="F44" s="896"/>
      <c r="G44" s="896"/>
      <c r="H44" s="896"/>
      <c r="I44" s="896"/>
      <c r="J44" s="896"/>
      <c r="K44" s="896"/>
      <c r="L44" s="896"/>
      <c r="M44" s="896"/>
      <c r="N44" s="896"/>
      <c r="O44" s="896"/>
      <c r="P44" s="896"/>
      <c r="Q44" s="896"/>
      <c r="R44" s="896"/>
      <c r="S44" s="896"/>
      <c r="T44" s="896"/>
      <c r="U44" s="896"/>
      <c r="V44" s="896"/>
      <c r="W44" s="896"/>
      <c r="X44" s="896"/>
      <c r="Y44" s="896"/>
      <c r="Z44" s="896"/>
      <c r="AA44" s="896"/>
      <c r="AB44" s="896"/>
      <c r="AC44" s="896"/>
      <c r="AD44" s="896"/>
      <c r="AE44" s="896"/>
      <c r="AF44" s="896"/>
      <c r="AG44" s="896"/>
      <c r="AH44" s="896"/>
      <c r="AI44" s="896"/>
      <c r="AJ44" s="896"/>
      <c r="AK44" s="896"/>
      <c r="AL44" s="896"/>
      <c r="AM44" s="896"/>
    </row>
    <row r="45" spans="1:39" ht="119.25" customHeight="1">
      <c r="A45" s="49" t="s">
        <v>404</v>
      </c>
      <c r="B45" s="49" t="s">
        <v>405</v>
      </c>
      <c r="C45" s="49" t="s">
        <v>406</v>
      </c>
      <c r="D45" s="49" t="s">
        <v>407</v>
      </c>
      <c r="E45" s="49" t="s">
        <v>408</v>
      </c>
      <c r="F45" s="49" t="s">
        <v>409</v>
      </c>
      <c r="G45" s="49" t="s">
        <v>410</v>
      </c>
      <c r="H45" s="49" t="s">
        <v>411</v>
      </c>
      <c r="I45" s="50" t="s">
        <v>366</v>
      </c>
      <c r="J45" s="51" t="s">
        <v>412</v>
      </c>
      <c r="K45" s="52" t="s">
        <v>413</v>
      </c>
      <c r="L45" s="52" t="s">
        <v>414</v>
      </c>
      <c r="M45" s="53" t="s">
        <v>415</v>
      </c>
      <c r="N45" s="53" t="s">
        <v>416</v>
      </c>
      <c r="O45" s="53" t="s">
        <v>417</v>
      </c>
      <c r="P45" s="53" t="s">
        <v>413</v>
      </c>
      <c r="Q45" s="53" t="s">
        <v>414</v>
      </c>
      <c r="R45" s="49" t="s">
        <v>418</v>
      </c>
      <c r="S45" s="49" t="s">
        <v>419</v>
      </c>
      <c r="T45" s="54" t="s">
        <v>420</v>
      </c>
      <c r="U45" s="54" t="s">
        <v>421</v>
      </c>
      <c r="V45" s="342" t="s">
        <v>384</v>
      </c>
      <c r="W45" s="342" t="s">
        <v>385</v>
      </c>
      <c r="X45" s="342" t="s">
        <v>386</v>
      </c>
      <c r="Y45" s="342" t="s">
        <v>387</v>
      </c>
      <c r="Z45" s="342" t="s">
        <v>388</v>
      </c>
      <c r="AA45" s="342" t="s">
        <v>389</v>
      </c>
      <c r="AB45" s="342" t="s">
        <v>390</v>
      </c>
      <c r="AC45" s="342" t="s">
        <v>391</v>
      </c>
      <c r="AD45" s="342" t="s">
        <v>392</v>
      </c>
      <c r="AE45" s="342" t="s">
        <v>393</v>
      </c>
      <c r="AF45" s="343" t="s">
        <v>394</v>
      </c>
      <c r="AG45" s="343" t="s">
        <v>395</v>
      </c>
      <c r="AH45" s="343" t="s">
        <v>396</v>
      </c>
      <c r="AI45" s="343" t="s">
        <v>397</v>
      </c>
      <c r="AJ45" s="343" t="s">
        <v>398</v>
      </c>
      <c r="AK45" s="343" t="s">
        <v>399</v>
      </c>
      <c r="AL45" s="343" t="s">
        <v>400</v>
      </c>
      <c r="AM45" s="343" t="s">
        <v>401</v>
      </c>
    </row>
    <row r="46" spans="1:39" ht="12">
      <c r="A46" s="49"/>
      <c r="B46" s="49"/>
      <c r="C46" s="49"/>
      <c r="D46" s="49"/>
      <c r="E46" s="49"/>
      <c r="F46" s="49"/>
      <c r="G46" s="49"/>
      <c r="H46" s="49"/>
      <c r="I46" s="50"/>
      <c r="J46" s="897" t="s">
        <v>422</v>
      </c>
      <c r="K46" s="898"/>
      <c r="L46" s="899"/>
      <c r="M46" s="55" t="s">
        <v>423</v>
      </c>
      <c r="N46" s="56"/>
      <c r="O46" s="56"/>
      <c r="P46" s="56"/>
      <c r="Q46" s="57"/>
      <c r="R46" s="49"/>
      <c r="S46" s="58"/>
      <c r="T46" s="54"/>
      <c r="U46" s="54"/>
      <c r="V46" s="43"/>
      <c r="W46" s="43"/>
      <c r="X46" s="43"/>
      <c r="Y46" s="43"/>
      <c r="Z46" s="43"/>
      <c r="AA46" s="43"/>
      <c r="AB46" s="43"/>
      <c r="AC46" s="43"/>
      <c r="AD46" s="43"/>
      <c r="AE46" s="43"/>
      <c r="AF46" s="43"/>
      <c r="AG46" s="43"/>
      <c r="AH46" s="43"/>
      <c r="AI46" s="43"/>
      <c r="AJ46" s="43"/>
      <c r="AK46" s="43"/>
      <c r="AL46" s="43"/>
      <c r="AM46" s="43"/>
    </row>
    <row r="47" spans="1:256" ht="12">
      <c r="A47" s="59"/>
      <c r="B47" s="59"/>
      <c r="C47" s="60"/>
      <c r="D47" s="60"/>
      <c r="E47" s="60"/>
      <c r="F47" s="60"/>
      <c r="G47" s="59"/>
      <c r="H47" s="59" t="s">
        <v>424</v>
      </c>
      <c r="I47" s="61" t="s">
        <v>371</v>
      </c>
      <c r="J47" s="62" t="s">
        <v>375</v>
      </c>
      <c r="K47" s="63" t="s">
        <v>375</v>
      </c>
      <c r="L47" s="63" t="s">
        <v>375</v>
      </c>
      <c r="M47" s="64" t="s">
        <v>43</v>
      </c>
      <c r="N47" s="64" t="s">
        <v>375</v>
      </c>
      <c r="O47" s="64" t="s">
        <v>375</v>
      </c>
      <c r="P47" s="64" t="s">
        <v>375</v>
      </c>
      <c r="Q47" s="64" t="s">
        <v>375</v>
      </c>
      <c r="R47" s="65" t="s">
        <v>425</v>
      </c>
      <c r="S47" s="66"/>
      <c r="T47" s="67" t="s">
        <v>426</v>
      </c>
      <c r="U47" s="67" t="s">
        <v>371</v>
      </c>
      <c r="V47" s="68"/>
      <c r="W47" s="68"/>
      <c r="X47" s="68"/>
      <c r="Y47" s="68"/>
      <c r="Z47" s="68"/>
      <c r="AA47" s="68"/>
      <c r="AB47" s="68"/>
      <c r="AC47" s="68"/>
      <c r="AD47" s="68"/>
      <c r="AE47" s="68"/>
      <c r="AF47" s="68"/>
      <c r="AG47" s="68"/>
      <c r="AH47" s="68"/>
      <c r="AI47" s="68"/>
      <c r="AJ47" s="68"/>
      <c r="AK47" s="68"/>
      <c r="AL47" s="68"/>
      <c r="AM47" s="68"/>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FI47" s="20"/>
      <c r="FJ47" s="20"/>
      <c r="FK47" s="20"/>
      <c r="FL47" s="20"/>
      <c r="FM47" s="20"/>
      <c r="FN47" s="20"/>
      <c r="FO47" s="20"/>
      <c r="FP47" s="20"/>
      <c r="FQ47" s="20"/>
      <c r="FR47" s="20"/>
      <c r="FS47" s="20"/>
      <c r="FT47" s="20"/>
      <c r="FU47" s="20"/>
      <c r="FV47" s="20"/>
      <c r="FW47" s="20"/>
      <c r="FX47" s="20"/>
      <c r="FY47" s="20"/>
      <c r="FZ47" s="20"/>
      <c r="GA47" s="20"/>
      <c r="GB47" s="20"/>
      <c r="GC47" s="20"/>
      <c r="GD47" s="20"/>
      <c r="GE47" s="20"/>
      <c r="GF47" s="20"/>
      <c r="GG47" s="20"/>
      <c r="GH47" s="20"/>
      <c r="GI47" s="20"/>
      <c r="GJ47" s="20"/>
      <c r="GK47" s="20"/>
      <c r="GL47" s="20"/>
      <c r="GM47" s="20"/>
      <c r="GN47" s="20"/>
      <c r="GO47" s="20"/>
      <c r="GP47" s="20"/>
      <c r="GQ47" s="20"/>
      <c r="GR47" s="20"/>
      <c r="GS47" s="20"/>
      <c r="GT47" s="20"/>
      <c r="GU47" s="20"/>
      <c r="GV47" s="20"/>
      <c r="GW47" s="20"/>
      <c r="GX47" s="20"/>
      <c r="GY47" s="20"/>
      <c r="GZ47" s="20"/>
      <c r="HA47" s="20"/>
      <c r="HB47" s="20"/>
      <c r="HC47" s="20"/>
      <c r="HD47" s="20"/>
      <c r="HE47" s="20"/>
      <c r="HF47" s="20"/>
      <c r="HG47" s="20"/>
      <c r="HH47" s="20"/>
      <c r="HI47" s="20"/>
      <c r="HJ47" s="20"/>
      <c r="HK47" s="20"/>
      <c r="HL47" s="20"/>
      <c r="HM47" s="20"/>
      <c r="HN47" s="20"/>
      <c r="HO47" s="20"/>
      <c r="HP47" s="20"/>
      <c r="HQ47" s="20"/>
      <c r="HR47" s="20"/>
      <c r="HS47" s="20"/>
      <c r="HT47" s="20"/>
      <c r="HU47" s="20"/>
      <c r="HV47" s="20"/>
      <c r="HW47" s="20"/>
      <c r="HX47" s="20"/>
      <c r="HY47" s="20"/>
      <c r="HZ47" s="20"/>
      <c r="IA47" s="20"/>
      <c r="IB47" s="20"/>
      <c r="IC47" s="20"/>
      <c r="ID47" s="20"/>
      <c r="IE47" s="20"/>
      <c r="IF47" s="20"/>
      <c r="IG47" s="20"/>
      <c r="IH47" s="20"/>
      <c r="II47" s="20"/>
      <c r="IJ47" s="20"/>
      <c r="IK47" s="20"/>
      <c r="IL47" s="20"/>
      <c r="IM47" s="20"/>
      <c r="IN47" s="20"/>
      <c r="IO47" s="20"/>
      <c r="IP47" s="20"/>
      <c r="IQ47" s="20"/>
      <c r="IR47" s="20"/>
      <c r="IS47" s="20"/>
      <c r="IT47" s="20"/>
      <c r="IU47" s="20"/>
      <c r="IV47" s="20"/>
    </row>
    <row r="48" spans="1:39" s="131" customFormat="1" ht="15.75" customHeight="1">
      <c r="A48" s="123"/>
      <c r="B48" s="123" t="s">
        <v>427</v>
      </c>
      <c r="C48" s="125"/>
      <c r="D48" s="79"/>
      <c r="E48" s="73"/>
      <c r="F48" s="73"/>
      <c r="G48" s="73"/>
      <c r="H48" s="69"/>
      <c r="I48" s="126"/>
      <c r="J48" s="127"/>
      <c r="K48" s="69"/>
      <c r="L48" s="69"/>
      <c r="M48" s="69"/>
      <c r="N48" s="69"/>
      <c r="O48" s="69"/>
      <c r="P48" s="69"/>
      <c r="Q48" s="69"/>
      <c r="R48" s="69"/>
      <c r="S48" s="128"/>
      <c r="T48" s="129"/>
      <c r="U48" s="129"/>
      <c r="V48" s="130"/>
      <c r="W48" s="130"/>
      <c r="X48" s="130"/>
      <c r="Y48" s="130"/>
      <c r="Z48" s="130"/>
      <c r="AA48" s="130"/>
      <c r="AB48" s="130"/>
      <c r="AC48" s="130"/>
      <c r="AD48" s="130"/>
      <c r="AE48" s="130"/>
      <c r="AF48" s="130"/>
      <c r="AG48" s="130"/>
      <c r="AH48" s="130"/>
      <c r="AI48" s="130"/>
      <c r="AJ48" s="130"/>
      <c r="AK48" s="130"/>
      <c r="AL48" s="130"/>
      <c r="AM48" s="130"/>
    </row>
    <row r="49" spans="1:39" ht="12">
      <c r="A49" s="69">
        <v>3</v>
      </c>
      <c r="B49" s="69" t="s">
        <v>428</v>
      </c>
      <c r="C49" s="77">
        <v>2</v>
      </c>
      <c r="D49" s="77">
        <v>6200</v>
      </c>
      <c r="E49" s="78">
        <v>14</v>
      </c>
      <c r="F49" s="78">
        <f>E49*C49</f>
        <v>28</v>
      </c>
      <c r="G49" s="79">
        <f>D49*C49</f>
        <v>12400</v>
      </c>
      <c r="H49" s="69" t="s">
        <v>307</v>
      </c>
      <c r="I49" s="80">
        <v>50</v>
      </c>
      <c r="J49" s="81">
        <v>1.5</v>
      </c>
      <c r="K49" s="82">
        <f>C49*J49</f>
        <v>3</v>
      </c>
      <c r="L49" s="70">
        <f>IF(H49="W",K49,0)</f>
        <v>3</v>
      </c>
      <c r="M49" s="82"/>
      <c r="N49" s="82"/>
      <c r="O49" s="70"/>
      <c r="P49" s="69">
        <f>IF(M49=0,K49,O49*C49)</f>
        <v>3</v>
      </c>
      <c r="Q49" s="70">
        <f>IF(H49="W",P49,0)</f>
        <v>3</v>
      </c>
      <c r="R49" s="83" t="s">
        <v>429</v>
      </c>
      <c r="S49" s="76" t="s">
        <v>430</v>
      </c>
      <c r="T49" s="84">
        <f>E49*2.4</f>
        <v>33.6</v>
      </c>
      <c r="U49" s="84">
        <f>IF(T49=0,0,VLOOKUP(T49,$BY$9:$CA$29,3,TRUE))</f>
        <v>50</v>
      </c>
      <c r="V49" s="42">
        <f aca="true" t="shared" si="2" ref="V49:AM63">IF($B49=0,0,INDEX(V$20:V$33,MATCH($B49,$U$20:$U$33,0))*$C49)</f>
        <v>0</v>
      </c>
      <c r="W49" s="42">
        <f t="shared" si="2"/>
        <v>0</v>
      </c>
      <c r="X49" s="42">
        <f t="shared" si="2"/>
        <v>0</v>
      </c>
      <c r="Y49" s="42">
        <f t="shared" si="2"/>
        <v>4</v>
      </c>
      <c r="Z49" s="42">
        <f t="shared" si="2"/>
        <v>2</v>
      </c>
      <c r="AA49" s="42">
        <f t="shared" si="2"/>
        <v>0</v>
      </c>
      <c r="AB49" s="42">
        <f t="shared" si="2"/>
        <v>0</v>
      </c>
      <c r="AC49" s="42">
        <f t="shared" si="2"/>
        <v>0</v>
      </c>
      <c r="AD49" s="42">
        <f t="shared" si="2"/>
        <v>2</v>
      </c>
      <c r="AE49" s="42">
        <f t="shared" si="2"/>
        <v>0</v>
      </c>
      <c r="AF49" s="42">
        <f t="shared" si="2"/>
        <v>4</v>
      </c>
      <c r="AG49" s="42">
        <f t="shared" si="2"/>
        <v>4</v>
      </c>
      <c r="AH49" s="42">
        <f t="shared" si="2"/>
        <v>0</v>
      </c>
      <c r="AI49" s="42">
        <f t="shared" si="2"/>
        <v>0</v>
      </c>
      <c r="AJ49" s="42">
        <f t="shared" si="2"/>
        <v>0</v>
      </c>
      <c r="AK49" s="42">
        <f t="shared" si="2"/>
        <v>2</v>
      </c>
      <c r="AL49" s="42">
        <f t="shared" si="2"/>
        <v>2</v>
      </c>
      <c r="AM49" s="42">
        <f t="shared" si="2"/>
        <v>2</v>
      </c>
    </row>
    <row r="50" spans="1:39" ht="12">
      <c r="A50" s="69">
        <v>2</v>
      </c>
      <c r="B50" s="69" t="s">
        <v>428</v>
      </c>
      <c r="C50" s="77">
        <v>2</v>
      </c>
      <c r="D50" s="77">
        <v>4200</v>
      </c>
      <c r="E50" s="78">
        <v>5.5</v>
      </c>
      <c r="F50" s="78">
        <f>E50*C50</f>
        <v>11</v>
      </c>
      <c r="G50" s="79">
        <f>D50*C50</f>
        <v>8400</v>
      </c>
      <c r="H50" s="69" t="s">
        <v>307</v>
      </c>
      <c r="I50" s="80">
        <v>50</v>
      </c>
      <c r="J50" s="81">
        <v>1.5</v>
      </c>
      <c r="K50" s="82">
        <f>C50*J50</f>
        <v>3</v>
      </c>
      <c r="L50" s="70">
        <f>IF(H50="W",K50,0)</f>
        <v>3</v>
      </c>
      <c r="M50" s="82"/>
      <c r="N50" s="82"/>
      <c r="O50" s="70"/>
      <c r="P50" s="69">
        <f>IF(M50=0,K50,O50*C50)</f>
        <v>3</v>
      </c>
      <c r="Q50" s="70">
        <f>IF(H50="W",P50,0)</f>
        <v>3</v>
      </c>
      <c r="R50" s="83" t="s">
        <v>429</v>
      </c>
      <c r="S50" s="76" t="s">
        <v>430</v>
      </c>
      <c r="T50" s="84">
        <f aca="true" t="shared" si="3" ref="T50:T113">E50*2.4</f>
        <v>13.2</v>
      </c>
      <c r="U50" s="84">
        <f aca="true" t="shared" si="4" ref="U50:U119">IF(T50=0,0,VLOOKUP(T50,$BY$9:$CA$29,3,TRUE))</f>
        <v>32</v>
      </c>
      <c r="V50" s="42">
        <f t="shared" si="2"/>
        <v>0</v>
      </c>
      <c r="W50" s="42">
        <f t="shared" si="2"/>
        <v>0</v>
      </c>
      <c r="X50" s="42">
        <f t="shared" si="2"/>
        <v>0</v>
      </c>
      <c r="Y50" s="42">
        <f t="shared" si="2"/>
        <v>4</v>
      </c>
      <c r="Z50" s="42">
        <f t="shared" si="2"/>
        <v>2</v>
      </c>
      <c r="AA50" s="42">
        <f t="shared" si="2"/>
        <v>0</v>
      </c>
      <c r="AB50" s="42">
        <f t="shared" si="2"/>
        <v>0</v>
      </c>
      <c r="AC50" s="42">
        <f t="shared" si="2"/>
        <v>0</v>
      </c>
      <c r="AD50" s="42">
        <f t="shared" si="2"/>
        <v>2</v>
      </c>
      <c r="AE50" s="42">
        <f t="shared" si="2"/>
        <v>0</v>
      </c>
      <c r="AF50" s="42">
        <f t="shared" si="2"/>
        <v>4</v>
      </c>
      <c r="AG50" s="42">
        <f t="shared" si="2"/>
        <v>4</v>
      </c>
      <c r="AH50" s="42">
        <f t="shared" si="2"/>
        <v>0</v>
      </c>
      <c r="AI50" s="42">
        <f t="shared" si="2"/>
        <v>0</v>
      </c>
      <c r="AJ50" s="42">
        <f t="shared" si="2"/>
        <v>0</v>
      </c>
      <c r="AK50" s="42">
        <f t="shared" si="2"/>
        <v>2</v>
      </c>
      <c r="AL50" s="42">
        <f t="shared" si="2"/>
        <v>2</v>
      </c>
      <c r="AM50" s="42">
        <f t="shared" si="2"/>
        <v>2</v>
      </c>
    </row>
    <row r="51" spans="1:39" ht="12">
      <c r="A51" s="69">
        <v>2</v>
      </c>
      <c r="B51" s="69" t="s">
        <v>428</v>
      </c>
      <c r="C51" s="77">
        <v>2</v>
      </c>
      <c r="D51" s="77">
        <v>3600</v>
      </c>
      <c r="E51" s="78">
        <v>6</v>
      </c>
      <c r="F51" s="78">
        <f>E51*C51</f>
        <v>12</v>
      </c>
      <c r="G51" s="79">
        <f>D51*C51</f>
        <v>7200</v>
      </c>
      <c r="H51" s="69" t="s">
        <v>307</v>
      </c>
      <c r="I51" s="80">
        <v>50</v>
      </c>
      <c r="J51" s="81">
        <v>1.5</v>
      </c>
      <c r="K51" s="82">
        <f>C51*J51</f>
        <v>3</v>
      </c>
      <c r="L51" s="70">
        <f>IF(H51="W",K51,0)</f>
        <v>3</v>
      </c>
      <c r="M51" s="82"/>
      <c r="N51" s="82"/>
      <c r="O51" s="70"/>
      <c r="P51" s="69">
        <f>IF(M51=0,K51,O51*C51)</f>
        <v>3</v>
      </c>
      <c r="Q51" s="70">
        <f>IF(H51="W",P51,0)</f>
        <v>3</v>
      </c>
      <c r="R51" s="83" t="s">
        <v>429</v>
      </c>
      <c r="S51" s="76" t="s">
        <v>430</v>
      </c>
      <c r="T51" s="84">
        <f t="shared" si="3"/>
        <v>14.399999999999999</v>
      </c>
      <c r="U51" s="84">
        <f>IF(T51=0,0,VLOOKUP(T51,$BY$9:$CA$29,3,TRUE))</f>
        <v>32</v>
      </c>
      <c r="V51" s="42">
        <f t="shared" si="2"/>
        <v>0</v>
      </c>
      <c r="W51" s="42">
        <f t="shared" si="2"/>
        <v>0</v>
      </c>
      <c r="X51" s="42">
        <f t="shared" si="2"/>
        <v>0</v>
      </c>
      <c r="Y51" s="42">
        <f t="shared" si="2"/>
        <v>4</v>
      </c>
      <c r="Z51" s="42">
        <f t="shared" si="2"/>
        <v>2</v>
      </c>
      <c r="AA51" s="42">
        <f t="shared" si="2"/>
        <v>0</v>
      </c>
      <c r="AB51" s="42">
        <f t="shared" si="2"/>
        <v>0</v>
      </c>
      <c r="AC51" s="42">
        <f t="shared" si="2"/>
        <v>0</v>
      </c>
      <c r="AD51" s="42">
        <f t="shared" si="2"/>
        <v>2</v>
      </c>
      <c r="AE51" s="42">
        <f t="shared" si="2"/>
        <v>0</v>
      </c>
      <c r="AF51" s="42">
        <f t="shared" si="2"/>
        <v>4</v>
      </c>
      <c r="AG51" s="42">
        <f t="shared" si="2"/>
        <v>4</v>
      </c>
      <c r="AH51" s="42">
        <f t="shared" si="2"/>
        <v>0</v>
      </c>
      <c r="AI51" s="42">
        <f t="shared" si="2"/>
        <v>0</v>
      </c>
      <c r="AJ51" s="42">
        <f t="shared" si="2"/>
        <v>0</v>
      </c>
      <c r="AK51" s="42">
        <f t="shared" si="2"/>
        <v>2</v>
      </c>
      <c r="AL51" s="42">
        <f t="shared" si="2"/>
        <v>2</v>
      </c>
      <c r="AM51" s="42">
        <f t="shared" si="2"/>
        <v>2</v>
      </c>
    </row>
    <row r="52" spans="1:39" ht="12">
      <c r="A52" s="69">
        <v>3</v>
      </c>
      <c r="B52" s="69" t="s">
        <v>428</v>
      </c>
      <c r="C52" s="77">
        <v>1</v>
      </c>
      <c r="D52" s="77">
        <v>3100</v>
      </c>
      <c r="E52" s="78">
        <v>7</v>
      </c>
      <c r="F52" s="78">
        <f>E52*C52</f>
        <v>7</v>
      </c>
      <c r="G52" s="79">
        <f>D52*C52</f>
        <v>3100</v>
      </c>
      <c r="H52" s="69" t="s">
        <v>307</v>
      </c>
      <c r="I52" s="80">
        <v>50</v>
      </c>
      <c r="J52" s="81">
        <v>1.5</v>
      </c>
      <c r="K52" s="82">
        <f>C52*J52</f>
        <v>1.5</v>
      </c>
      <c r="L52" s="70">
        <f>IF(H52="W",K52,0)</f>
        <v>1.5</v>
      </c>
      <c r="M52" s="82"/>
      <c r="N52" s="82"/>
      <c r="O52" s="70"/>
      <c r="P52" s="69">
        <f>IF(M52=0,K52,O52*C52)</f>
        <v>1.5</v>
      </c>
      <c r="Q52" s="70">
        <f>IF(H52="W",P52,0)</f>
        <v>1.5</v>
      </c>
      <c r="R52" s="83" t="s">
        <v>429</v>
      </c>
      <c r="S52" s="76" t="s">
        <v>430</v>
      </c>
      <c r="T52" s="84">
        <f t="shared" si="3"/>
        <v>16.8</v>
      </c>
      <c r="U52" s="84">
        <f t="shared" si="4"/>
        <v>40</v>
      </c>
      <c r="V52" s="42">
        <f t="shared" si="2"/>
        <v>0</v>
      </c>
      <c r="W52" s="42">
        <f t="shared" si="2"/>
        <v>0</v>
      </c>
      <c r="X52" s="42">
        <f t="shared" si="2"/>
        <v>0</v>
      </c>
      <c r="Y52" s="42">
        <f t="shared" si="2"/>
        <v>2</v>
      </c>
      <c r="Z52" s="42">
        <f t="shared" si="2"/>
        <v>1</v>
      </c>
      <c r="AA52" s="42">
        <f t="shared" si="2"/>
        <v>0</v>
      </c>
      <c r="AB52" s="42">
        <f t="shared" si="2"/>
        <v>0</v>
      </c>
      <c r="AC52" s="42">
        <f t="shared" si="2"/>
        <v>0</v>
      </c>
      <c r="AD52" s="42">
        <f t="shared" si="2"/>
        <v>1</v>
      </c>
      <c r="AE52" s="42">
        <f t="shared" si="2"/>
        <v>0</v>
      </c>
      <c r="AF52" s="42">
        <f t="shared" si="2"/>
        <v>2</v>
      </c>
      <c r="AG52" s="42">
        <f t="shared" si="2"/>
        <v>2</v>
      </c>
      <c r="AH52" s="42">
        <f t="shared" si="2"/>
        <v>0</v>
      </c>
      <c r="AI52" s="42">
        <f t="shared" si="2"/>
        <v>0</v>
      </c>
      <c r="AJ52" s="42">
        <f t="shared" si="2"/>
        <v>0</v>
      </c>
      <c r="AK52" s="42">
        <f t="shared" si="2"/>
        <v>1</v>
      </c>
      <c r="AL52" s="42">
        <f t="shared" si="2"/>
        <v>1</v>
      </c>
      <c r="AM52" s="42">
        <f t="shared" si="2"/>
        <v>1</v>
      </c>
    </row>
    <row r="53" spans="1:39" ht="12">
      <c r="A53" s="69">
        <v>3</v>
      </c>
      <c r="B53" s="69" t="s">
        <v>428</v>
      </c>
      <c r="C53" s="77">
        <v>1</v>
      </c>
      <c r="D53" s="77">
        <v>2900</v>
      </c>
      <c r="E53" s="78">
        <v>7.5</v>
      </c>
      <c r="F53" s="78">
        <f aca="true" t="shared" si="5" ref="F53:F70">E53*C53</f>
        <v>7.5</v>
      </c>
      <c r="G53" s="79">
        <f aca="true" t="shared" si="6" ref="G53:G70">D53*C53</f>
        <v>2900</v>
      </c>
      <c r="H53" s="69" t="s">
        <v>307</v>
      </c>
      <c r="I53" s="80">
        <v>50</v>
      </c>
      <c r="J53" s="81">
        <v>1.5</v>
      </c>
      <c r="K53" s="82">
        <f aca="true" t="shared" si="7" ref="K53:K70">C53*J53</f>
        <v>1.5</v>
      </c>
      <c r="L53" s="70">
        <f aca="true" t="shared" si="8" ref="L53:L70">IF(H53="W",K53,0)</f>
        <v>1.5</v>
      </c>
      <c r="M53" s="82"/>
      <c r="N53" s="82"/>
      <c r="O53" s="70"/>
      <c r="P53" s="69">
        <f aca="true" t="shared" si="9" ref="P53:P70">IF(M53=0,K53,O53*C53)</f>
        <v>1.5</v>
      </c>
      <c r="Q53" s="70">
        <f aca="true" t="shared" si="10" ref="Q53:Q70">IF(H53="W",P53,0)</f>
        <v>1.5</v>
      </c>
      <c r="R53" s="83" t="s">
        <v>429</v>
      </c>
      <c r="S53" s="76" t="s">
        <v>430</v>
      </c>
      <c r="T53" s="84">
        <f t="shared" si="3"/>
        <v>18</v>
      </c>
      <c r="U53" s="84">
        <f t="shared" si="4"/>
        <v>40</v>
      </c>
      <c r="V53" s="42">
        <f t="shared" si="2"/>
        <v>0</v>
      </c>
      <c r="W53" s="42">
        <f t="shared" si="2"/>
        <v>0</v>
      </c>
      <c r="X53" s="42">
        <f t="shared" si="2"/>
        <v>0</v>
      </c>
      <c r="Y53" s="42">
        <f t="shared" si="2"/>
        <v>2</v>
      </c>
      <c r="Z53" s="42">
        <f t="shared" si="2"/>
        <v>1</v>
      </c>
      <c r="AA53" s="42">
        <f t="shared" si="2"/>
        <v>0</v>
      </c>
      <c r="AB53" s="42">
        <f t="shared" si="2"/>
        <v>0</v>
      </c>
      <c r="AC53" s="42">
        <f t="shared" si="2"/>
        <v>0</v>
      </c>
      <c r="AD53" s="42">
        <f t="shared" si="2"/>
        <v>1</v>
      </c>
      <c r="AE53" s="42">
        <f t="shared" si="2"/>
        <v>0</v>
      </c>
      <c r="AF53" s="42">
        <f t="shared" si="2"/>
        <v>2</v>
      </c>
      <c r="AG53" s="42">
        <f t="shared" si="2"/>
        <v>2</v>
      </c>
      <c r="AH53" s="42">
        <f t="shared" si="2"/>
        <v>0</v>
      </c>
      <c r="AI53" s="42">
        <f t="shared" si="2"/>
        <v>0</v>
      </c>
      <c r="AJ53" s="42">
        <f t="shared" si="2"/>
        <v>0</v>
      </c>
      <c r="AK53" s="42">
        <f t="shared" si="2"/>
        <v>1</v>
      </c>
      <c r="AL53" s="42">
        <f t="shared" si="2"/>
        <v>1</v>
      </c>
      <c r="AM53" s="42">
        <f t="shared" si="2"/>
        <v>1</v>
      </c>
    </row>
    <row r="54" spans="1:39" ht="12">
      <c r="A54" s="69">
        <v>3</v>
      </c>
      <c r="B54" s="69" t="s">
        <v>428</v>
      </c>
      <c r="C54" s="77">
        <v>4</v>
      </c>
      <c r="D54" s="77">
        <v>2800</v>
      </c>
      <c r="E54" s="78">
        <v>5</v>
      </c>
      <c r="F54" s="78">
        <f t="shared" si="5"/>
        <v>20</v>
      </c>
      <c r="G54" s="79">
        <f t="shared" si="6"/>
        <v>11200</v>
      </c>
      <c r="H54" s="69" t="s">
        <v>307</v>
      </c>
      <c r="I54" s="80">
        <v>50</v>
      </c>
      <c r="J54" s="81">
        <v>1.5</v>
      </c>
      <c r="K54" s="82">
        <f t="shared" si="7"/>
        <v>6</v>
      </c>
      <c r="L54" s="70">
        <f t="shared" si="8"/>
        <v>6</v>
      </c>
      <c r="M54" s="82"/>
      <c r="N54" s="82"/>
      <c r="O54" s="70"/>
      <c r="P54" s="69">
        <f t="shared" si="9"/>
        <v>6</v>
      </c>
      <c r="Q54" s="70">
        <f t="shared" si="10"/>
        <v>6</v>
      </c>
      <c r="R54" s="83" t="s">
        <v>429</v>
      </c>
      <c r="S54" s="76" t="s">
        <v>430</v>
      </c>
      <c r="T54" s="84">
        <f t="shared" si="3"/>
        <v>12</v>
      </c>
      <c r="U54" s="84">
        <f t="shared" si="4"/>
        <v>32</v>
      </c>
      <c r="V54" s="42">
        <f t="shared" si="2"/>
        <v>0</v>
      </c>
      <c r="W54" s="42">
        <f t="shared" si="2"/>
        <v>0</v>
      </c>
      <c r="X54" s="42">
        <f t="shared" si="2"/>
        <v>0</v>
      </c>
      <c r="Y54" s="42">
        <f t="shared" si="2"/>
        <v>8</v>
      </c>
      <c r="Z54" s="42">
        <f t="shared" si="2"/>
        <v>4</v>
      </c>
      <c r="AA54" s="42">
        <f t="shared" si="2"/>
        <v>0</v>
      </c>
      <c r="AB54" s="42">
        <f t="shared" si="2"/>
        <v>0</v>
      </c>
      <c r="AC54" s="42">
        <f t="shared" si="2"/>
        <v>0</v>
      </c>
      <c r="AD54" s="42">
        <f t="shared" si="2"/>
        <v>4</v>
      </c>
      <c r="AE54" s="42">
        <f t="shared" si="2"/>
        <v>0</v>
      </c>
      <c r="AF54" s="42">
        <f t="shared" si="2"/>
        <v>8</v>
      </c>
      <c r="AG54" s="42">
        <f t="shared" si="2"/>
        <v>8</v>
      </c>
      <c r="AH54" s="42">
        <f t="shared" si="2"/>
        <v>0</v>
      </c>
      <c r="AI54" s="42">
        <f t="shared" si="2"/>
        <v>0</v>
      </c>
      <c r="AJ54" s="42">
        <f t="shared" si="2"/>
        <v>0</v>
      </c>
      <c r="AK54" s="42">
        <f t="shared" si="2"/>
        <v>4</v>
      </c>
      <c r="AL54" s="42">
        <f t="shared" si="2"/>
        <v>4</v>
      </c>
      <c r="AM54" s="42">
        <f t="shared" si="2"/>
        <v>4</v>
      </c>
    </row>
    <row r="55" spans="1:39" ht="12">
      <c r="A55" s="69">
        <v>3</v>
      </c>
      <c r="B55" s="69" t="s">
        <v>428</v>
      </c>
      <c r="C55" s="77">
        <v>1</v>
      </c>
      <c r="D55" s="77">
        <v>2700</v>
      </c>
      <c r="E55" s="78">
        <v>5.5</v>
      </c>
      <c r="F55" s="78">
        <f t="shared" si="5"/>
        <v>5.5</v>
      </c>
      <c r="G55" s="79">
        <f t="shared" si="6"/>
        <v>2700</v>
      </c>
      <c r="H55" s="69" t="s">
        <v>307</v>
      </c>
      <c r="I55" s="80">
        <v>50</v>
      </c>
      <c r="J55" s="81">
        <v>1.5</v>
      </c>
      <c r="K55" s="82">
        <f t="shared" si="7"/>
        <v>1.5</v>
      </c>
      <c r="L55" s="70">
        <f t="shared" si="8"/>
        <v>1.5</v>
      </c>
      <c r="M55" s="82"/>
      <c r="N55" s="82"/>
      <c r="O55" s="70"/>
      <c r="P55" s="69">
        <f t="shared" si="9"/>
        <v>1.5</v>
      </c>
      <c r="Q55" s="70">
        <f t="shared" si="10"/>
        <v>1.5</v>
      </c>
      <c r="R55" s="83" t="s">
        <v>429</v>
      </c>
      <c r="S55" s="76" t="s">
        <v>430</v>
      </c>
      <c r="T55" s="84">
        <f t="shared" si="3"/>
        <v>13.2</v>
      </c>
      <c r="U55" s="84">
        <f t="shared" si="4"/>
        <v>32</v>
      </c>
      <c r="V55" s="42">
        <f t="shared" si="2"/>
        <v>0</v>
      </c>
      <c r="W55" s="42">
        <f t="shared" si="2"/>
        <v>0</v>
      </c>
      <c r="X55" s="42">
        <f t="shared" si="2"/>
        <v>0</v>
      </c>
      <c r="Y55" s="42">
        <f t="shared" si="2"/>
        <v>2</v>
      </c>
      <c r="Z55" s="42">
        <f t="shared" si="2"/>
        <v>1</v>
      </c>
      <c r="AA55" s="42">
        <f t="shared" si="2"/>
        <v>0</v>
      </c>
      <c r="AB55" s="42">
        <f t="shared" si="2"/>
        <v>0</v>
      </c>
      <c r="AC55" s="42">
        <f t="shared" si="2"/>
        <v>0</v>
      </c>
      <c r="AD55" s="42">
        <f t="shared" si="2"/>
        <v>1</v>
      </c>
      <c r="AE55" s="42">
        <f t="shared" si="2"/>
        <v>0</v>
      </c>
      <c r="AF55" s="42">
        <f t="shared" si="2"/>
        <v>2</v>
      </c>
      <c r="AG55" s="42">
        <f t="shared" si="2"/>
        <v>2</v>
      </c>
      <c r="AH55" s="42">
        <f t="shared" si="2"/>
        <v>0</v>
      </c>
      <c r="AI55" s="42">
        <f t="shared" si="2"/>
        <v>0</v>
      </c>
      <c r="AJ55" s="42">
        <f t="shared" si="2"/>
        <v>0</v>
      </c>
      <c r="AK55" s="42">
        <f t="shared" si="2"/>
        <v>1</v>
      </c>
      <c r="AL55" s="42">
        <f t="shared" si="2"/>
        <v>1</v>
      </c>
      <c r="AM55" s="42">
        <f t="shared" si="2"/>
        <v>1</v>
      </c>
    </row>
    <row r="56" spans="1:39" ht="12">
      <c r="A56" s="69">
        <v>3</v>
      </c>
      <c r="B56" s="69" t="s">
        <v>428</v>
      </c>
      <c r="C56" s="77">
        <v>4</v>
      </c>
      <c r="D56" s="77">
        <v>2700</v>
      </c>
      <c r="E56" s="78">
        <v>5</v>
      </c>
      <c r="F56" s="78">
        <f t="shared" si="5"/>
        <v>20</v>
      </c>
      <c r="G56" s="79">
        <f t="shared" si="6"/>
        <v>10800</v>
      </c>
      <c r="H56" s="69" t="s">
        <v>307</v>
      </c>
      <c r="I56" s="80">
        <v>50</v>
      </c>
      <c r="J56" s="81">
        <v>1.5</v>
      </c>
      <c r="K56" s="82">
        <f t="shared" si="7"/>
        <v>6</v>
      </c>
      <c r="L56" s="70">
        <f t="shared" si="8"/>
        <v>6</v>
      </c>
      <c r="M56" s="82"/>
      <c r="N56" s="82"/>
      <c r="O56" s="70"/>
      <c r="P56" s="69">
        <f t="shared" si="9"/>
        <v>6</v>
      </c>
      <c r="Q56" s="70">
        <f t="shared" si="10"/>
        <v>6</v>
      </c>
      <c r="R56" s="83" t="s">
        <v>429</v>
      </c>
      <c r="S56" s="76" t="s">
        <v>430</v>
      </c>
      <c r="T56" s="84">
        <f t="shared" si="3"/>
        <v>12</v>
      </c>
      <c r="U56" s="84">
        <f t="shared" si="4"/>
        <v>32</v>
      </c>
      <c r="V56" s="42">
        <f t="shared" si="2"/>
        <v>0</v>
      </c>
      <c r="W56" s="42">
        <f t="shared" si="2"/>
        <v>0</v>
      </c>
      <c r="X56" s="42">
        <f t="shared" si="2"/>
        <v>0</v>
      </c>
      <c r="Y56" s="42">
        <f t="shared" si="2"/>
        <v>8</v>
      </c>
      <c r="Z56" s="42">
        <f t="shared" si="2"/>
        <v>4</v>
      </c>
      <c r="AA56" s="42">
        <f t="shared" si="2"/>
        <v>0</v>
      </c>
      <c r="AB56" s="42">
        <f t="shared" si="2"/>
        <v>0</v>
      </c>
      <c r="AC56" s="42">
        <f t="shared" si="2"/>
        <v>0</v>
      </c>
      <c r="AD56" s="42">
        <f t="shared" si="2"/>
        <v>4</v>
      </c>
      <c r="AE56" s="42">
        <f t="shared" si="2"/>
        <v>0</v>
      </c>
      <c r="AF56" s="42">
        <f t="shared" si="2"/>
        <v>8</v>
      </c>
      <c r="AG56" s="42">
        <f t="shared" si="2"/>
        <v>8</v>
      </c>
      <c r="AH56" s="42">
        <f t="shared" si="2"/>
        <v>0</v>
      </c>
      <c r="AI56" s="42">
        <f t="shared" si="2"/>
        <v>0</v>
      </c>
      <c r="AJ56" s="42">
        <f t="shared" si="2"/>
        <v>0</v>
      </c>
      <c r="AK56" s="42">
        <f t="shared" si="2"/>
        <v>4</v>
      </c>
      <c r="AL56" s="42">
        <f t="shared" si="2"/>
        <v>4</v>
      </c>
      <c r="AM56" s="42">
        <f t="shared" si="2"/>
        <v>4</v>
      </c>
    </row>
    <row r="57" spans="1:39" ht="12">
      <c r="A57" s="69">
        <v>3</v>
      </c>
      <c r="B57" s="69" t="s">
        <v>428</v>
      </c>
      <c r="C57" s="77">
        <v>4</v>
      </c>
      <c r="D57" s="77">
        <v>2700</v>
      </c>
      <c r="E57" s="78">
        <v>4</v>
      </c>
      <c r="F57" s="78">
        <f t="shared" si="5"/>
        <v>16</v>
      </c>
      <c r="G57" s="79">
        <f t="shared" si="6"/>
        <v>10800</v>
      </c>
      <c r="H57" s="69" t="s">
        <v>307</v>
      </c>
      <c r="I57" s="80">
        <v>50</v>
      </c>
      <c r="J57" s="81">
        <v>1.5</v>
      </c>
      <c r="K57" s="82">
        <f t="shared" si="7"/>
        <v>6</v>
      </c>
      <c r="L57" s="70">
        <f t="shared" si="8"/>
        <v>6</v>
      </c>
      <c r="M57" s="82"/>
      <c r="N57" s="82"/>
      <c r="O57" s="70"/>
      <c r="P57" s="69">
        <f t="shared" si="9"/>
        <v>6</v>
      </c>
      <c r="Q57" s="70">
        <f t="shared" si="10"/>
        <v>6</v>
      </c>
      <c r="R57" s="83" t="s">
        <v>429</v>
      </c>
      <c r="S57" s="76" t="s">
        <v>430</v>
      </c>
      <c r="T57" s="84">
        <f t="shared" si="3"/>
        <v>9.6</v>
      </c>
      <c r="U57" s="84">
        <f t="shared" si="4"/>
        <v>32</v>
      </c>
      <c r="V57" s="42">
        <f t="shared" si="2"/>
        <v>0</v>
      </c>
      <c r="W57" s="42">
        <f t="shared" si="2"/>
        <v>0</v>
      </c>
      <c r="X57" s="42">
        <f t="shared" si="2"/>
        <v>0</v>
      </c>
      <c r="Y57" s="42">
        <f t="shared" si="2"/>
        <v>8</v>
      </c>
      <c r="Z57" s="42">
        <f t="shared" si="2"/>
        <v>4</v>
      </c>
      <c r="AA57" s="42">
        <f t="shared" si="2"/>
        <v>0</v>
      </c>
      <c r="AB57" s="42">
        <f t="shared" si="2"/>
        <v>0</v>
      </c>
      <c r="AC57" s="42">
        <f t="shared" si="2"/>
        <v>0</v>
      </c>
      <c r="AD57" s="42">
        <f t="shared" si="2"/>
        <v>4</v>
      </c>
      <c r="AE57" s="42">
        <f t="shared" si="2"/>
        <v>0</v>
      </c>
      <c r="AF57" s="42">
        <f t="shared" si="2"/>
        <v>8</v>
      </c>
      <c r="AG57" s="42">
        <f t="shared" si="2"/>
        <v>8</v>
      </c>
      <c r="AH57" s="42">
        <f t="shared" si="2"/>
        <v>0</v>
      </c>
      <c r="AI57" s="42">
        <f t="shared" si="2"/>
        <v>0</v>
      </c>
      <c r="AJ57" s="42">
        <f t="shared" si="2"/>
        <v>0</v>
      </c>
      <c r="AK57" s="42">
        <f t="shared" si="2"/>
        <v>4</v>
      </c>
      <c r="AL57" s="42">
        <f t="shared" si="2"/>
        <v>4</v>
      </c>
      <c r="AM57" s="42">
        <f t="shared" si="2"/>
        <v>4</v>
      </c>
    </row>
    <row r="58" spans="1:39" ht="12">
      <c r="A58" s="69">
        <v>3</v>
      </c>
      <c r="B58" s="69" t="s">
        <v>428</v>
      </c>
      <c r="C58" s="77">
        <v>5</v>
      </c>
      <c r="D58" s="77">
        <v>2500</v>
      </c>
      <c r="E58" s="78">
        <v>5</v>
      </c>
      <c r="F58" s="78">
        <f t="shared" si="5"/>
        <v>25</v>
      </c>
      <c r="G58" s="79">
        <f t="shared" si="6"/>
        <v>12500</v>
      </c>
      <c r="H58" s="69" t="s">
        <v>307</v>
      </c>
      <c r="I58" s="80">
        <v>50</v>
      </c>
      <c r="J58" s="81">
        <v>1.5</v>
      </c>
      <c r="K58" s="82">
        <f t="shared" si="7"/>
        <v>7.5</v>
      </c>
      <c r="L58" s="70">
        <f t="shared" si="8"/>
        <v>7.5</v>
      </c>
      <c r="M58" s="82"/>
      <c r="N58" s="82"/>
      <c r="O58" s="70"/>
      <c r="P58" s="69">
        <f t="shared" si="9"/>
        <v>7.5</v>
      </c>
      <c r="Q58" s="70">
        <f t="shared" si="10"/>
        <v>7.5</v>
      </c>
      <c r="R58" s="83" t="s">
        <v>429</v>
      </c>
      <c r="S58" s="76" t="s">
        <v>430</v>
      </c>
      <c r="T58" s="84">
        <f t="shared" si="3"/>
        <v>12</v>
      </c>
      <c r="U58" s="84">
        <f t="shared" si="4"/>
        <v>32</v>
      </c>
      <c r="V58" s="42">
        <f t="shared" si="2"/>
        <v>0</v>
      </c>
      <c r="W58" s="42">
        <f t="shared" si="2"/>
        <v>0</v>
      </c>
      <c r="X58" s="42">
        <f t="shared" si="2"/>
        <v>0</v>
      </c>
      <c r="Y58" s="42">
        <f t="shared" si="2"/>
        <v>10</v>
      </c>
      <c r="Z58" s="42">
        <f t="shared" si="2"/>
        <v>5</v>
      </c>
      <c r="AA58" s="42">
        <f t="shared" si="2"/>
        <v>0</v>
      </c>
      <c r="AB58" s="42">
        <f t="shared" si="2"/>
        <v>0</v>
      </c>
      <c r="AC58" s="42">
        <f t="shared" si="2"/>
        <v>0</v>
      </c>
      <c r="AD58" s="42">
        <f t="shared" si="2"/>
        <v>5</v>
      </c>
      <c r="AE58" s="42">
        <f t="shared" si="2"/>
        <v>0</v>
      </c>
      <c r="AF58" s="42">
        <f t="shared" si="2"/>
        <v>10</v>
      </c>
      <c r="AG58" s="42">
        <f t="shared" si="2"/>
        <v>10</v>
      </c>
      <c r="AH58" s="42">
        <f t="shared" si="2"/>
        <v>0</v>
      </c>
      <c r="AI58" s="42">
        <f t="shared" si="2"/>
        <v>0</v>
      </c>
      <c r="AJ58" s="42">
        <f t="shared" si="2"/>
        <v>0</v>
      </c>
      <c r="AK58" s="42">
        <f t="shared" si="2"/>
        <v>5</v>
      </c>
      <c r="AL58" s="42">
        <f t="shared" si="2"/>
        <v>5</v>
      </c>
      <c r="AM58" s="42">
        <f t="shared" si="2"/>
        <v>5</v>
      </c>
    </row>
    <row r="59" spans="1:39" ht="12">
      <c r="A59" s="69">
        <v>3</v>
      </c>
      <c r="B59" s="69" t="s">
        <v>428</v>
      </c>
      <c r="C59" s="77">
        <v>1</v>
      </c>
      <c r="D59" s="77">
        <v>2500</v>
      </c>
      <c r="E59" s="78">
        <v>4.5</v>
      </c>
      <c r="F59" s="78">
        <f t="shared" si="5"/>
        <v>4.5</v>
      </c>
      <c r="G59" s="79">
        <f t="shared" si="6"/>
        <v>2500</v>
      </c>
      <c r="H59" s="69" t="s">
        <v>307</v>
      </c>
      <c r="I59" s="80">
        <v>50</v>
      </c>
      <c r="J59" s="81">
        <v>1.5</v>
      </c>
      <c r="K59" s="82">
        <f t="shared" si="7"/>
        <v>1.5</v>
      </c>
      <c r="L59" s="70">
        <f t="shared" si="8"/>
        <v>1.5</v>
      </c>
      <c r="M59" s="82"/>
      <c r="N59" s="82"/>
      <c r="O59" s="70"/>
      <c r="P59" s="69">
        <f t="shared" si="9"/>
        <v>1.5</v>
      </c>
      <c r="Q59" s="70">
        <f t="shared" si="10"/>
        <v>1.5</v>
      </c>
      <c r="R59" s="83" t="s">
        <v>429</v>
      </c>
      <c r="S59" s="76" t="s">
        <v>430</v>
      </c>
      <c r="T59" s="84">
        <f t="shared" si="3"/>
        <v>10.799999999999999</v>
      </c>
      <c r="U59" s="84">
        <f t="shared" si="4"/>
        <v>32</v>
      </c>
      <c r="V59" s="42">
        <f t="shared" si="2"/>
        <v>0</v>
      </c>
      <c r="W59" s="42">
        <f t="shared" si="2"/>
        <v>0</v>
      </c>
      <c r="X59" s="42">
        <f t="shared" si="2"/>
        <v>0</v>
      </c>
      <c r="Y59" s="42">
        <f t="shared" si="2"/>
        <v>2</v>
      </c>
      <c r="Z59" s="42">
        <f t="shared" si="2"/>
        <v>1</v>
      </c>
      <c r="AA59" s="42">
        <f t="shared" si="2"/>
        <v>0</v>
      </c>
      <c r="AB59" s="42">
        <f t="shared" si="2"/>
        <v>0</v>
      </c>
      <c r="AC59" s="42">
        <f t="shared" si="2"/>
        <v>0</v>
      </c>
      <c r="AD59" s="42">
        <f t="shared" si="2"/>
        <v>1</v>
      </c>
      <c r="AE59" s="42">
        <f t="shared" si="2"/>
        <v>0</v>
      </c>
      <c r="AF59" s="42">
        <f t="shared" si="2"/>
        <v>2</v>
      </c>
      <c r="AG59" s="42">
        <f t="shared" si="2"/>
        <v>2</v>
      </c>
      <c r="AH59" s="42">
        <f t="shared" si="2"/>
        <v>0</v>
      </c>
      <c r="AI59" s="42">
        <f t="shared" si="2"/>
        <v>0</v>
      </c>
      <c r="AJ59" s="42">
        <f t="shared" si="2"/>
        <v>0</v>
      </c>
      <c r="AK59" s="42">
        <f t="shared" si="2"/>
        <v>1</v>
      </c>
      <c r="AL59" s="42">
        <f t="shared" si="2"/>
        <v>1</v>
      </c>
      <c r="AM59" s="42">
        <f t="shared" si="2"/>
        <v>1</v>
      </c>
    </row>
    <row r="60" spans="1:39" ht="12">
      <c r="A60" s="69">
        <v>3</v>
      </c>
      <c r="B60" s="69" t="s">
        <v>428</v>
      </c>
      <c r="C60" s="77">
        <v>1</v>
      </c>
      <c r="D60" s="77">
        <v>2400</v>
      </c>
      <c r="E60" s="78">
        <v>6</v>
      </c>
      <c r="F60" s="78">
        <f t="shared" si="5"/>
        <v>6</v>
      </c>
      <c r="G60" s="79">
        <f t="shared" si="6"/>
        <v>2400</v>
      </c>
      <c r="H60" s="69" t="s">
        <v>307</v>
      </c>
      <c r="I60" s="80">
        <v>50</v>
      </c>
      <c r="J60" s="81">
        <v>1.5</v>
      </c>
      <c r="K60" s="82">
        <f t="shared" si="7"/>
        <v>1.5</v>
      </c>
      <c r="L60" s="70">
        <f t="shared" si="8"/>
        <v>1.5</v>
      </c>
      <c r="M60" s="82"/>
      <c r="N60" s="82"/>
      <c r="O60" s="70"/>
      <c r="P60" s="69">
        <f t="shared" si="9"/>
        <v>1.5</v>
      </c>
      <c r="Q60" s="70">
        <f t="shared" si="10"/>
        <v>1.5</v>
      </c>
      <c r="R60" s="83" t="s">
        <v>429</v>
      </c>
      <c r="S60" s="76" t="s">
        <v>430</v>
      </c>
      <c r="T60" s="84">
        <f t="shared" si="3"/>
        <v>14.399999999999999</v>
      </c>
      <c r="U60" s="84">
        <f t="shared" si="4"/>
        <v>32</v>
      </c>
      <c r="V60" s="42">
        <f t="shared" si="2"/>
        <v>0</v>
      </c>
      <c r="W60" s="42">
        <f t="shared" si="2"/>
        <v>0</v>
      </c>
      <c r="X60" s="42">
        <f t="shared" si="2"/>
        <v>0</v>
      </c>
      <c r="Y60" s="42">
        <f t="shared" si="2"/>
        <v>2</v>
      </c>
      <c r="Z60" s="42">
        <f t="shared" si="2"/>
        <v>1</v>
      </c>
      <c r="AA60" s="42">
        <f t="shared" si="2"/>
        <v>0</v>
      </c>
      <c r="AB60" s="42">
        <f t="shared" si="2"/>
        <v>0</v>
      </c>
      <c r="AC60" s="42">
        <f t="shared" si="2"/>
        <v>0</v>
      </c>
      <c r="AD60" s="42">
        <f t="shared" si="2"/>
        <v>1</v>
      </c>
      <c r="AE60" s="42">
        <f t="shared" si="2"/>
        <v>0</v>
      </c>
      <c r="AF60" s="42">
        <f t="shared" si="2"/>
        <v>2</v>
      </c>
      <c r="AG60" s="42">
        <f t="shared" si="2"/>
        <v>2</v>
      </c>
      <c r="AH60" s="42">
        <f t="shared" si="2"/>
        <v>0</v>
      </c>
      <c r="AI60" s="42">
        <f t="shared" si="2"/>
        <v>0</v>
      </c>
      <c r="AJ60" s="42">
        <f t="shared" si="2"/>
        <v>0</v>
      </c>
      <c r="AK60" s="42">
        <f t="shared" si="2"/>
        <v>1</v>
      </c>
      <c r="AL60" s="42">
        <f t="shared" si="2"/>
        <v>1</v>
      </c>
      <c r="AM60" s="42">
        <f t="shared" si="2"/>
        <v>1</v>
      </c>
    </row>
    <row r="61" spans="1:39" ht="12">
      <c r="A61" s="69">
        <v>3</v>
      </c>
      <c r="B61" s="69" t="s">
        <v>428</v>
      </c>
      <c r="C61" s="77">
        <v>4</v>
      </c>
      <c r="D61" s="77">
        <v>2200</v>
      </c>
      <c r="E61" s="78">
        <v>4</v>
      </c>
      <c r="F61" s="78">
        <f t="shared" si="5"/>
        <v>16</v>
      </c>
      <c r="G61" s="79">
        <f t="shared" si="6"/>
        <v>8800</v>
      </c>
      <c r="H61" s="69" t="s">
        <v>307</v>
      </c>
      <c r="I61" s="80">
        <v>50</v>
      </c>
      <c r="J61" s="81">
        <v>1.5</v>
      </c>
      <c r="K61" s="82">
        <f t="shared" si="7"/>
        <v>6</v>
      </c>
      <c r="L61" s="70">
        <f t="shared" si="8"/>
        <v>6</v>
      </c>
      <c r="M61" s="82"/>
      <c r="N61" s="82"/>
      <c r="O61" s="70"/>
      <c r="P61" s="69">
        <f t="shared" si="9"/>
        <v>6</v>
      </c>
      <c r="Q61" s="70">
        <f t="shared" si="10"/>
        <v>6</v>
      </c>
      <c r="R61" s="83" t="s">
        <v>429</v>
      </c>
      <c r="S61" s="76" t="s">
        <v>430</v>
      </c>
      <c r="T61" s="84">
        <f t="shared" si="3"/>
        <v>9.6</v>
      </c>
      <c r="U61" s="84">
        <f t="shared" si="4"/>
        <v>32</v>
      </c>
      <c r="V61" s="42">
        <f t="shared" si="2"/>
        <v>0</v>
      </c>
      <c r="W61" s="42">
        <f t="shared" si="2"/>
        <v>0</v>
      </c>
      <c r="X61" s="42">
        <f t="shared" si="2"/>
        <v>0</v>
      </c>
      <c r="Y61" s="42">
        <f t="shared" si="2"/>
        <v>8</v>
      </c>
      <c r="Z61" s="42">
        <f t="shared" si="2"/>
        <v>4</v>
      </c>
      <c r="AA61" s="42">
        <f t="shared" si="2"/>
        <v>0</v>
      </c>
      <c r="AB61" s="42">
        <f t="shared" si="2"/>
        <v>0</v>
      </c>
      <c r="AC61" s="42">
        <f t="shared" si="2"/>
        <v>0</v>
      </c>
      <c r="AD61" s="42">
        <f t="shared" si="2"/>
        <v>4</v>
      </c>
      <c r="AE61" s="42">
        <f t="shared" si="2"/>
        <v>0</v>
      </c>
      <c r="AF61" s="42">
        <f t="shared" si="2"/>
        <v>8</v>
      </c>
      <c r="AG61" s="42">
        <f t="shared" si="2"/>
        <v>8</v>
      </c>
      <c r="AH61" s="42">
        <f t="shared" si="2"/>
        <v>0</v>
      </c>
      <c r="AI61" s="42">
        <f t="shared" si="2"/>
        <v>0</v>
      </c>
      <c r="AJ61" s="42">
        <f t="shared" si="2"/>
        <v>0</v>
      </c>
      <c r="AK61" s="42">
        <f t="shared" si="2"/>
        <v>4</v>
      </c>
      <c r="AL61" s="42">
        <f t="shared" si="2"/>
        <v>4</v>
      </c>
      <c r="AM61" s="42">
        <f t="shared" si="2"/>
        <v>4</v>
      </c>
    </row>
    <row r="62" spans="1:39" ht="12">
      <c r="A62" s="69">
        <v>3</v>
      </c>
      <c r="B62" s="69" t="s">
        <v>428</v>
      </c>
      <c r="C62" s="77">
        <v>2</v>
      </c>
      <c r="D62" s="77">
        <v>2100</v>
      </c>
      <c r="E62" s="78">
        <v>4</v>
      </c>
      <c r="F62" s="78">
        <f t="shared" si="5"/>
        <v>8</v>
      </c>
      <c r="G62" s="79">
        <f t="shared" si="6"/>
        <v>4200</v>
      </c>
      <c r="H62" s="69" t="s">
        <v>307</v>
      </c>
      <c r="I62" s="80">
        <v>50</v>
      </c>
      <c r="J62" s="81">
        <v>1.5</v>
      </c>
      <c r="K62" s="82">
        <f t="shared" si="7"/>
        <v>3</v>
      </c>
      <c r="L62" s="70">
        <f t="shared" si="8"/>
        <v>3</v>
      </c>
      <c r="M62" s="82"/>
      <c r="N62" s="82"/>
      <c r="O62" s="70"/>
      <c r="P62" s="69">
        <f t="shared" si="9"/>
        <v>3</v>
      </c>
      <c r="Q62" s="70">
        <f t="shared" si="10"/>
        <v>3</v>
      </c>
      <c r="R62" s="83" t="s">
        <v>429</v>
      </c>
      <c r="S62" s="76" t="s">
        <v>430</v>
      </c>
      <c r="T62" s="84">
        <f t="shared" si="3"/>
        <v>9.6</v>
      </c>
      <c r="U62" s="84">
        <f t="shared" si="4"/>
        <v>32</v>
      </c>
      <c r="V62" s="42">
        <f t="shared" si="2"/>
        <v>0</v>
      </c>
      <c r="W62" s="42">
        <f t="shared" si="2"/>
        <v>0</v>
      </c>
      <c r="X62" s="42">
        <f t="shared" si="2"/>
        <v>0</v>
      </c>
      <c r="Y62" s="42">
        <f t="shared" si="2"/>
        <v>4</v>
      </c>
      <c r="Z62" s="42">
        <f t="shared" si="2"/>
        <v>2</v>
      </c>
      <c r="AA62" s="42">
        <f t="shared" si="2"/>
        <v>0</v>
      </c>
      <c r="AB62" s="42">
        <f t="shared" si="2"/>
        <v>0</v>
      </c>
      <c r="AC62" s="42">
        <f t="shared" si="2"/>
        <v>0</v>
      </c>
      <c r="AD62" s="42">
        <f t="shared" si="2"/>
        <v>2</v>
      </c>
      <c r="AE62" s="42">
        <f t="shared" si="2"/>
        <v>0</v>
      </c>
      <c r="AF62" s="42">
        <f t="shared" si="2"/>
        <v>4</v>
      </c>
      <c r="AG62" s="42">
        <f t="shared" si="2"/>
        <v>4</v>
      </c>
      <c r="AH62" s="42">
        <f t="shared" si="2"/>
        <v>0</v>
      </c>
      <c r="AI62" s="42">
        <f t="shared" si="2"/>
        <v>0</v>
      </c>
      <c r="AJ62" s="42">
        <f t="shared" si="2"/>
        <v>0</v>
      </c>
      <c r="AK62" s="42">
        <f t="shared" si="2"/>
        <v>2</v>
      </c>
      <c r="AL62" s="42">
        <f t="shared" si="2"/>
        <v>2</v>
      </c>
      <c r="AM62" s="42">
        <f t="shared" si="2"/>
        <v>2</v>
      </c>
    </row>
    <row r="63" spans="1:39" ht="12">
      <c r="A63" s="69">
        <v>3</v>
      </c>
      <c r="B63" s="69" t="s">
        <v>428</v>
      </c>
      <c r="C63" s="77">
        <v>1</v>
      </c>
      <c r="D63" s="77">
        <v>2000</v>
      </c>
      <c r="E63" s="78">
        <v>5.5</v>
      </c>
      <c r="F63" s="78">
        <f t="shared" si="5"/>
        <v>5.5</v>
      </c>
      <c r="G63" s="79">
        <f t="shared" si="6"/>
        <v>2000</v>
      </c>
      <c r="H63" s="69" t="s">
        <v>307</v>
      </c>
      <c r="I63" s="80">
        <v>50</v>
      </c>
      <c r="J63" s="81">
        <v>1.5</v>
      </c>
      <c r="K63" s="82">
        <f t="shared" si="7"/>
        <v>1.5</v>
      </c>
      <c r="L63" s="70">
        <f t="shared" si="8"/>
        <v>1.5</v>
      </c>
      <c r="M63" s="82"/>
      <c r="N63" s="82"/>
      <c r="O63" s="70"/>
      <c r="P63" s="69">
        <f t="shared" si="9"/>
        <v>1.5</v>
      </c>
      <c r="Q63" s="70">
        <f t="shared" si="10"/>
        <v>1.5</v>
      </c>
      <c r="R63" s="83" t="s">
        <v>429</v>
      </c>
      <c r="S63" s="76" t="s">
        <v>430</v>
      </c>
      <c r="T63" s="84">
        <f t="shared" si="3"/>
        <v>13.2</v>
      </c>
      <c r="U63" s="84">
        <f t="shared" si="4"/>
        <v>32</v>
      </c>
      <c r="V63" s="42">
        <f t="shared" si="2"/>
        <v>0</v>
      </c>
      <c r="W63" s="42">
        <f t="shared" si="2"/>
        <v>0</v>
      </c>
      <c r="X63" s="42">
        <f t="shared" si="2"/>
        <v>0</v>
      </c>
      <c r="Y63" s="42">
        <f aca="true" t="shared" si="11" ref="Y63:AM63">IF($B63=0,0,INDEX(Y$20:Y$33,MATCH($B63,$U$20:$U$33,0))*$C63)</f>
        <v>2</v>
      </c>
      <c r="Z63" s="42">
        <f t="shared" si="11"/>
        <v>1</v>
      </c>
      <c r="AA63" s="42">
        <f t="shared" si="11"/>
        <v>0</v>
      </c>
      <c r="AB63" s="42">
        <f t="shared" si="11"/>
        <v>0</v>
      </c>
      <c r="AC63" s="42">
        <f t="shared" si="11"/>
        <v>0</v>
      </c>
      <c r="AD63" s="42">
        <f t="shared" si="11"/>
        <v>1</v>
      </c>
      <c r="AE63" s="42">
        <f t="shared" si="11"/>
        <v>0</v>
      </c>
      <c r="AF63" s="42">
        <f t="shared" si="11"/>
        <v>2</v>
      </c>
      <c r="AG63" s="42">
        <f t="shared" si="11"/>
        <v>2</v>
      </c>
      <c r="AH63" s="42">
        <f t="shared" si="11"/>
        <v>0</v>
      </c>
      <c r="AI63" s="42">
        <f t="shared" si="11"/>
        <v>0</v>
      </c>
      <c r="AJ63" s="42">
        <f t="shared" si="11"/>
        <v>0</v>
      </c>
      <c r="AK63" s="42">
        <f t="shared" si="11"/>
        <v>1</v>
      </c>
      <c r="AL63" s="42">
        <f t="shared" si="11"/>
        <v>1</v>
      </c>
      <c r="AM63" s="42">
        <f t="shared" si="11"/>
        <v>1</v>
      </c>
    </row>
    <row r="64" spans="1:39" ht="12">
      <c r="A64" s="69">
        <v>3</v>
      </c>
      <c r="B64" s="69" t="s">
        <v>428</v>
      </c>
      <c r="C64" s="77">
        <v>4</v>
      </c>
      <c r="D64" s="77">
        <v>2000</v>
      </c>
      <c r="E64" s="78">
        <v>4</v>
      </c>
      <c r="F64" s="78">
        <f t="shared" si="5"/>
        <v>16</v>
      </c>
      <c r="G64" s="79">
        <f t="shared" si="6"/>
        <v>8000</v>
      </c>
      <c r="H64" s="69" t="s">
        <v>307</v>
      </c>
      <c r="I64" s="80">
        <v>50</v>
      </c>
      <c r="J64" s="81">
        <v>1.5</v>
      </c>
      <c r="K64" s="82">
        <f t="shared" si="7"/>
        <v>6</v>
      </c>
      <c r="L64" s="70">
        <f t="shared" si="8"/>
        <v>6</v>
      </c>
      <c r="M64" s="82"/>
      <c r="N64" s="82"/>
      <c r="O64" s="70"/>
      <c r="P64" s="69">
        <f t="shared" si="9"/>
        <v>6</v>
      </c>
      <c r="Q64" s="70">
        <f t="shared" si="10"/>
        <v>6</v>
      </c>
      <c r="R64" s="83" t="s">
        <v>429</v>
      </c>
      <c r="S64" s="76" t="s">
        <v>430</v>
      </c>
      <c r="T64" s="84">
        <f t="shared" si="3"/>
        <v>9.6</v>
      </c>
      <c r="U64" s="84">
        <f t="shared" si="4"/>
        <v>32</v>
      </c>
      <c r="V64" s="42">
        <f aca="true" t="shared" si="12" ref="V64:AK79">IF($B64=0,0,INDEX(V$20:V$33,MATCH($B64,$U$20:$U$33,0))*$C64)</f>
        <v>0</v>
      </c>
      <c r="W64" s="42">
        <f t="shared" si="12"/>
        <v>0</v>
      </c>
      <c r="X64" s="42">
        <f t="shared" si="12"/>
        <v>0</v>
      </c>
      <c r="Y64" s="42">
        <f t="shared" si="12"/>
        <v>8</v>
      </c>
      <c r="Z64" s="42">
        <f t="shared" si="12"/>
        <v>4</v>
      </c>
      <c r="AA64" s="42">
        <f t="shared" si="12"/>
        <v>0</v>
      </c>
      <c r="AB64" s="42">
        <f t="shared" si="12"/>
        <v>0</v>
      </c>
      <c r="AC64" s="42">
        <f t="shared" si="12"/>
        <v>0</v>
      </c>
      <c r="AD64" s="42">
        <f t="shared" si="12"/>
        <v>4</v>
      </c>
      <c r="AE64" s="42">
        <f t="shared" si="12"/>
        <v>0</v>
      </c>
      <c r="AF64" s="42">
        <f t="shared" si="12"/>
        <v>8</v>
      </c>
      <c r="AG64" s="42">
        <f t="shared" si="12"/>
        <v>8</v>
      </c>
      <c r="AH64" s="42">
        <f t="shared" si="12"/>
        <v>0</v>
      </c>
      <c r="AI64" s="42">
        <f t="shared" si="12"/>
        <v>0</v>
      </c>
      <c r="AJ64" s="42">
        <f t="shared" si="12"/>
        <v>0</v>
      </c>
      <c r="AK64" s="42">
        <f t="shared" si="12"/>
        <v>4</v>
      </c>
      <c r="AL64" s="42">
        <f aca="true" t="shared" si="13" ref="AL64:AM78">IF($B64=0,0,INDEX(AL$20:AL$33,MATCH($B64,$U$20:$U$33,0))*$C64)</f>
        <v>4</v>
      </c>
      <c r="AM64" s="42">
        <f t="shared" si="13"/>
        <v>4</v>
      </c>
    </row>
    <row r="65" spans="1:39" ht="12">
      <c r="A65" s="69">
        <v>3</v>
      </c>
      <c r="B65" s="69" t="s">
        <v>428</v>
      </c>
      <c r="C65" s="77">
        <v>15</v>
      </c>
      <c r="D65" s="77">
        <v>2000</v>
      </c>
      <c r="E65" s="78">
        <v>3</v>
      </c>
      <c r="F65" s="78">
        <f t="shared" si="5"/>
        <v>45</v>
      </c>
      <c r="G65" s="79">
        <f t="shared" si="6"/>
        <v>30000</v>
      </c>
      <c r="H65" s="69" t="s">
        <v>307</v>
      </c>
      <c r="I65" s="80">
        <v>50</v>
      </c>
      <c r="J65" s="81">
        <v>1.5</v>
      </c>
      <c r="K65" s="82">
        <f t="shared" si="7"/>
        <v>22.5</v>
      </c>
      <c r="L65" s="70">
        <f t="shared" si="8"/>
        <v>22.5</v>
      </c>
      <c r="M65" s="82"/>
      <c r="N65" s="82"/>
      <c r="O65" s="70"/>
      <c r="P65" s="69">
        <f t="shared" si="9"/>
        <v>22.5</v>
      </c>
      <c r="Q65" s="70">
        <f t="shared" si="10"/>
        <v>22.5</v>
      </c>
      <c r="R65" s="83" t="s">
        <v>429</v>
      </c>
      <c r="S65" s="76" t="s">
        <v>430</v>
      </c>
      <c r="T65" s="84">
        <f t="shared" si="3"/>
        <v>7.199999999999999</v>
      </c>
      <c r="U65" s="84">
        <f t="shared" si="4"/>
        <v>25</v>
      </c>
      <c r="V65" s="42">
        <f t="shared" si="12"/>
        <v>0</v>
      </c>
      <c r="W65" s="42">
        <f t="shared" si="12"/>
        <v>0</v>
      </c>
      <c r="X65" s="42">
        <f t="shared" si="12"/>
        <v>0</v>
      </c>
      <c r="Y65" s="42">
        <f t="shared" si="12"/>
        <v>30</v>
      </c>
      <c r="Z65" s="42">
        <f t="shared" si="12"/>
        <v>15</v>
      </c>
      <c r="AA65" s="42">
        <f t="shared" si="12"/>
        <v>0</v>
      </c>
      <c r="AB65" s="42">
        <f t="shared" si="12"/>
        <v>0</v>
      </c>
      <c r="AC65" s="42">
        <f t="shared" si="12"/>
        <v>0</v>
      </c>
      <c r="AD65" s="42">
        <f t="shared" si="12"/>
        <v>15</v>
      </c>
      <c r="AE65" s="42">
        <f t="shared" si="12"/>
        <v>0</v>
      </c>
      <c r="AF65" s="42">
        <f t="shared" si="12"/>
        <v>30</v>
      </c>
      <c r="AG65" s="42">
        <f t="shared" si="12"/>
        <v>30</v>
      </c>
      <c r="AH65" s="42">
        <f t="shared" si="12"/>
        <v>0</v>
      </c>
      <c r="AI65" s="42">
        <f t="shared" si="12"/>
        <v>0</v>
      </c>
      <c r="AJ65" s="42">
        <f t="shared" si="12"/>
        <v>0</v>
      </c>
      <c r="AK65" s="42">
        <f t="shared" si="12"/>
        <v>15</v>
      </c>
      <c r="AL65" s="42">
        <f t="shared" si="13"/>
        <v>15</v>
      </c>
      <c r="AM65" s="42">
        <f t="shared" si="13"/>
        <v>15</v>
      </c>
    </row>
    <row r="66" spans="1:39" ht="12">
      <c r="A66" s="69">
        <v>3</v>
      </c>
      <c r="B66" s="69" t="s">
        <v>428</v>
      </c>
      <c r="C66" s="77">
        <v>5</v>
      </c>
      <c r="D66" s="77">
        <v>2000</v>
      </c>
      <c r="E66" s="78">
        <v>2.5</v>
      </c>
      <c r="F66" s="78">
        <f t="shared" si="5"/>
        <v>12.5</v>
      </c>
      <c r="G66" s="79">
        <f t="shared" si="6"/>
        <v>10000</v>
      </c>
      <c r="H66" s="69" t="s">
        <v>307</v>
      </c>
      <c r="I66" s="80">
        <v>50</v>
      </c>
      <c r="J66" s="81">
        <v>1.5</v>
      </c>
      <c r="K66" s="82">
        <f t="shared" si="7"/>
        <v>7.5</v>
      </c>
      <c r="L66" s="70">
        <f t="shared" si="8"/>
        <v>7.5</v>
      </c>
      <c r="M66" s="82"/>
      <c r="N66" s="82"/>
      <c r="O66" s="70"/>
      <c r="P66" s="69">
        <f t="shared" si="9"/>
        <v>7.5</v>
      </c>
      <c r="Q66" s="70">
        <f t="shared" si="10"/>
        <v>7.5</v>
      </c>
      <c r="R66" s="83" t="s">
        <v>429</v>
      </c>
      <c r="S66" s="76" t="s">
        <v>430</v>
      </c>
      <c r="T66" s="84">
        <f t="shared" si="3"/>
        <v>6</v>
      </c>
      <c r="U66" s="84">
        <f t="shared" si="4"/>
        <v>25</v>
      </c>
      <c r="V66" s="42">
        <f t="shared" si="12"/>
        <v>0</v>
      </c>
      <c r="W66" s="42">
        <f t="shared" si="12"/>
        <v>0</v>
      </c>
      <c r="X66" s="42">
        <f t="shared" si="12"/>
        <v>0</v>
      </c>
      <c r="Y66" s="42">
        <f t="shared" si="12"/>
        <v>10</v>
      </c>
      <c r="Z66" s="42">
        <f t="shared" si="12"/>
        <v>5</v>
      </c>
      <c r="AA66" s="42">
        <f t="shared" si="12"/>
        <v>0</v>
      </c>
      <c r="AB66" s="42">
        <f t="shared" si="12"/>
        <v>0</v>
      </c>
      <c r="AC66" s="42">
        <f t="shared" si="12"/>
        <v>0</v>
      </c>
      <c r="AD66" s="42">
        <f t="shared" si="12"/>
        <v>5</v>
      </c>
      <c r="AE66" s="42">
        <f t="shared" si="12"/>
        <v>0</v>
      </c>
      <c r="AF66" s="42">
        <f t="shared" si="12"/>
        <v>10</v>
      </c>
      <c r="AG66" s="42">
        <f t="shared" si="12"/>
        <v>10</v>
      </c>
      <c r="AH66" s="42">
        <f t="shared" si="12"/>
        <v>0</v>
      </c>
      <c r="AI66" s="42">
        <f t="shared" si="12"/>
        <v>0</v>
      </c>
      <c r="AJ66" s="42">
        <f t="shared" si="12"/>
        <v>0</v>
      </c>
      <c r="AK66" s="42">
        <f t="shared" si="12"/>
        <v>5</v>
      </c>
      <c r="AL66" s="42">
        <f t="shared" si="13"/>
        <v>5</v>
      </c>
      <c r="AM66" s="42">
        <f t="shared" si="13"/>
        <v>5</v>
      </c>
    </row>
    <row r="67" spans="1:39" ht="12">
      <c r="A67" s="69">
        <v>3</v>
      </c>
      <c r="B67" s="69" t="s">
        <v>428</v>
      </c>
      <c r="C67" s="77">
        <v>1</v>
      </c>
      <c r="D67" s="77">
        <v>1900</v>
      </c>
      <c r="E67" s="78">
        <v>5</v>
      </c>
      <c r="F67" s="78">
        <f t="shared" si="5"/>
        <v>5</v>
      </c>
      <c r="G67" s="79">
        <f t="shared" si="6"/>
        <v>1900</v>
      </c>
      <c r="H67" s="69" t="s">
        <v>307</v>
      </c>
      <c r="I67" s="80">
        <v>50</v>
      </c>
      <c r="J67" s="81">
        <v>1.5</v>
      </c>
      <c r="K67" s="82">
        <f t="shared" si="7"/>
        <v>1.5</v>
      </c>
      <c r="L67" s="70">
        <f t="shared" si="8"/>
        <v>1.5</v>
      </c>
      <c r="M67" s="82"/>
      <c r="N67" s="82"/>
      <c r="O67" s="70"/>
      <c r="P67" s="69">
        <f t="shared" si="9"/>
        <v>1.5</v>
      </c>
      <c r="Q67" s="70">
        <f t="shared" si="10"/>
        <v>1.5</v>
      </c>
      <c r="R67" s="83" t="s">
        <v>429</v>
      </c>
      <c r="S67" s="76" t="s">
        <v>430</v>
      </c>
      <c r="T67" s="84">
        <f t="shared" si="3"/>
        <v>12</v>
      </c>
      <c r="U67" s="84">
        <f t="shared" si="4"/>
        <v>32</v>
      </c>
      <c r="V67" s="42">
        <f t="shared" si="12"/>
        <v>0</v>
      </c>
      <c r="W67" s="42">
        <f t="shared" si="12"/>
        <v>0</v>
      </c>
      <c r="X67" s="42">
        <f t="shared" si="12"/>
        <v>0</v>
      </c>
      <c r="Y67" s="42">
        <f t="shared" si="12"/>
        <v>2</v>
      </c>
      <c r="Z67" s="42">
        <f t="shared" si="12"/>
        <v>1</v>
      </c>
      <c r="AA67" s="42">
        <f t="shared" si="12"/>
        <v>0</v>
      </c>
      <c r="AB67" s="42">
        <f t="shared" si="12"/>
        <v>0</v>
      </c>
      <c r="AC67" s="42">
        <f t="shared" si="12"/>
        <v>0</v>
      </c>
      <c r="AD67" s="42">
        <f t="shared" si="12"/>
        <v>1</v>
      </c>
      <c r="AE67" s="42">
        <f t="shared" si="12"/>
        <v>0</v>
      </c>
      <c r="AF67" s="42">
        <f t="shared" si="12"/>
        <v>2</v>
      </c>
      <c r="AG67" s="42">
        <f t="shared" si="12"/>
        <v>2</v>
      </c>
      <c r="AH67" s="42">
        <f t="shared" si="12"/>
        <v>0</v>
      </c>
      <c r="AI67" s="42">
        <f t="shared" si="12"/>
        <v>0</v>
      </c>
      <c r="AJ67" s="42">
        <f t="shared" si="12"/>
        <v>0</v>
      </c>
      <c r="AK67" s="42">
        <f t="shared" si="12"/>
        <v>1</v>
      </c>
      <c r="AL67" s="42">
        <f t="shared" si="13"/>
        <v>1</v>
      </c>
      <c r="AM67" s="42">
        <f t="shared" si="13"/>
        <v>1</v>
      </c>
    </row>
    <row r="68" spans="1:39" ht="12">
      <c r="A68" s="69">
        <v>3</v>
      </c>
      <c r="B68" s="69" t="s">
        <v>428</v>
      </c>
      <c r="C68" s="77">
        <v>1</v>
      </c>
      <c r="D68" s="77">
        <v>1900</v>
      </c>
      <c r="E68" s="78">
        <v>4.5</v>
      </c>
      <c r="F68" s="78">
        <f t="shared" si="5"/>
        <v>4.5</v>
      </c>
      <c r="G68" s="79">
        <f t="shared" si="6"/>
        <v>1900</v>
      </c>
      <c r="H68" s="69" t="s">
        <v>307</v>
      </c>
      <c r="I68" s="80">
        <v>50</v>
      </c>
      <c r="J68" s="81">
        <v>1.5</v>
      </c>
      <c r="K68" s="82">
        <f t="shared" si="7"/>
        <v>1.5</v>
      </c>
      <c r="L68" s="70">
        <f t="shared" si="8"/>
        <v>1.5</v>
      </c>
      <c r="M68" s="82"/>
      <c r="N68" s="82"/>
      <c r="O68" s="70"/>
      <c r="P68" s="69">
        <f t="shared" si="9"/>
        <v>1.5</v>
      </c>
      <c r="Q68" s="70">
        <f t="shared" si="10"/>
        <v>1.5</v>
      </c>
      <c r="R68" s="83" t="s">
        <v>429</v>
      </c>
      <c r="S68" s="76" t="s">
        <v>430</v>
      </c>
      <c r="T68" s="84">
        <f t="shared" si="3"/>
        <v>10.799999999999999</v>
      </c>
      <c r="U68" s="84">
        <f t="shared" si="4"/>
        <v>32</v>
      </c>
      <c r="V68" s="42">
        <f t="shared" si="12"/>
        <v>0</v>
      </c>
      <c r="W68" s="42">
        <f t="shared" si="12"/>
        <v>0</v>
      </c>
      <c r="X68" s="42">
        <f t="shared" si="12"/>
        <v>0</v>
      </c>
      <c r="Y68" s="42">
        <f t="shared" si="12"/>
        <v>2</v>
      </c>
      <c r="Z68" s="42">
        <f t="shared" si="12"/>
        <v>1</v>
      </c>
      <c r="AA68" s="42">
        <f t="shared" si="12"/>
        <v>0</v>
      </c>
      <c r="AB68" s="42">
        <f t="shared" si="12"/>
        <v>0</v>
      </c>
      <c r="AC68" s="42">
        <f t="shared" si="12"/>
        <v>0</v>
      </c>
      <c r="AD68" s="42">
        <f t="shared" si="12"/>
        <v>1</v>
      </c>
      <c r="AE68" s="42">
        <f t="shared" si="12"/>
        <v>0</v>
      </c>
      <c r="AF68" s="42">
        <f t="shared" si="12"/>
        <v>2</v>
      </c>
      <c r="AG68" s="42">
        <f t="shared" si="12"/>
        <v>2</v>
      </c>
      <c r="AH68" s="42">
        <f t="shared" si="12"/>
        <v>0</v>
      </c>
      <c r="AI68" s="42">
        <f t="shared" si="12"/>
        <v>0</v>
      </c>
      <c r="AJ68" s="42">
        <f t="shared" si="12"/>
        <v>0</v>
      </c>
      <c r="AK68" s="42">
        <f t="shared" si="12"/>
        <v>1</v>
      </c>
      <c r="AL68" s="42">
        <f t="shared" si="13"/>
        <v>1</v>
      </c>
      <c r="AM68" s="42">
        <f t="shared" si="13"/>
        <v>1</v>
      </c>
    </row>
    <row r="69" spans="1:39" ht="12">
      <c r="A69" s="69">
        <v>3</v>
      </c>
      <c r="B69" s="69" t="s">
        <v>428</v>
      </c>
      <c r="C69" s="77">
        <v>7</v>
      </c>
      <c r="D69" s="77">
        <v>1900</v>
      </c>
      <c r="E69" s="78">
        <v>5</v>
      </c>
      <c r="F69" s="78">
        <f t="shared" si="5"/>
        <v>35</v>
      </c>
      <c r="G69" s="79">
        <f t="shared" si="6"/>
        <v>13300</v>
      </c>
      <c r="H69" s="69" t="s">
        <v>307</v>
      </c>
      <c r="I69" s="80">
        <v>50</v>
      </c>
      <c r="J69" s="81">
        <v>1.5</v>
      </c>
      <c r="K69" s="82">
        <f t="shared" si="7"/>
        <v>10.5</v>
      </c>
      <c r="L69" s="70">
        <f t="shared" si="8"/>
        <v>10.5</v>
      </c>
      <c r="M69" s="82"/>
      <c r="N69" s="82"/>
      <c r="O69" s="70"/>
      <c r="P69" s="69">
        <f t="shared" si="9"/>
        <v>10.5</v>
      </c>
      <c r="Q69" s="70">
        <f t="shared" si="10"/>
        <v>10.5</v>
      </c>
      <c r="R69" s="83" t="s">
        <v>429</v>
      </c>
      <c r="S69" s="76" t="s">
        <v>430</v>
      </c>
      <c r="T69" s="84">
        <f t="shared" si="3"/>
        <v>12</v>
      </c>
      <c r="U69" s="84">
        <f t="shared" si="4"/>
        <v>32</v>
      </c>
      <c r="V69" s="42">
        <f t="shared" si="12"/>
        <v>0</v>
      </c>
      <c r="W69" s="42">
        <f t="shared" si="12"/>
        <v>0</v>
      </c>
      <c r="X69" s="42">
        <f t="shared" si="12"/>
        <v>0</v>
      </c>
      <c r="Y69" s="42">
        <f t="shared" si="12"/>
        <v>14</v>
      </c>
      <c r="Z69" s="42">
        <f t="shared" si="12"/>
        <v>7</v>
      </c>
      <c r="AA69" s="42">
        <f t="shared" si="12"/>
        <v>0</v>
      </c>
      <c r="AB69" s="42">
        <f t="shared" si="12"/>
        <v>0</v>
      </c>
      <c r="AC69" s="42">
        <f t="shared" si="12"/>
        <v>0</v>
      </c>
      <c r="AD69" s="42">
        <f t="shared" si="12"/>
        <v>7</v>
      </c>
      <c r="AE69" s="42">
        <f t="shared" si="12"/>
        <v>0</v>
      </c>
      <c r="AF69" s="42">
        <f t="shared" si="12"/>
        <v>14</v>
      </c>
      <c r="AG69" s="42">
        <f t="shared" si="12"/>
        <v>14</v>
      </c>
      <c r="AH69" s="42">
        <f t="shared" si="12"/>
        <v>0</v>
      </c>
      <c r="AI69" s="42">
        <f t="shared" si="12"/>
        <v>0</v>
      </c>
      <c r="AJ69" s="42">
        <f t="shared" si="12"/>
        <v>0</v>
      </c>
      <c r="AK69" s="42">
        <f t="shared" si="12"/>
        <v>7</v>
      </c>
      <c r="AL69" s="42">
        <f t="shared" si="13"/>
        <v>7</v>
      </c>
      <c r="AM69" s="42">
        <f t="shared" si="13"/>
        <v>7</v>
      </c>
    </row>
    <row r="70" spans="1:39" ht="12">
      <c r="A70" s="69">
        <v>3</v>
      </c>
      <c r="B70" s="69" t="s">
        <v>428</v>
      </c>
      <c r="C70" s="77">
        <v>4</v>
      </c>
      <c r="D70" s="77">
        <v>1800</v>
      </c>
      <c r="E70" s="78">
        <v>5</v>
      </c>
      <c r="F70" s="78">
        <f t="shared" si="5"/>
        <v>20</v>
      </c>
      <c r="G70" s="79">
        <f t="shared" si="6"/>
        <v>7200</v>
      </c>
      <c r="H70" s="69" t="s">
        <v>307</v>
      </c>
      <c r="I70" s="80">
        <v>50</v>
      </c>
      <c r="J70" s="81">
        <v>1.5</v>
      </c>
      <c r="K70" s="82">
        <f t="shared" si="7"/>
        <v>6</v>
      </c>
      <c r="L70" s="70">
        <f t="shared" si="8"/>
        <v>6</v>
      </c>
      <c r="M70" s="82"/>
      <c r="N70" s="82"/>
      <c r="O70" s="70"/>
      <c r="P70" s="69">
        <f t="shared" si="9"/>
        <v>6</v>
      </c>
      <c r="Q70" s="70">
        <f t="shared" si="10"/>
        <v>6</v>
      </c>
      <c r="R70" s="83" t="s">
        <v>429</v>
      </c>
      <c r="S70" s="76" t="s">
        <v>430</v>
      </c>
      <c r="T70" s="84">
        <f t="shared" si="3"/>
        <v>12</v>
      </c>
      <c r="U70" s="84">
        <f t="shared" si="4"/>
        <v>32</v>
      </c>
      <c r="V70" s="42">
        <f t="shared" si="12"/>
        <v>0</v>
      </c>
      <c r="W70" s="42">
        <f t="shared" si="12"/>
        <v>0</v>
      </c>
      <c r="X70" s="42">
        <f t="shared" si="12"/>
        <v>0</v>
      </c>
      <c r="Y70" s="42">
        <f t="shared" si="12"/>
        <v>8</v>
      </c>
      <c r="Z70" s="42">
        <f t="shared" si="12"/>
        <v>4</v>
      </c>
      <c r="AA70" s="42">
        <f t="shared" si="12"/>
        <v>0</v>
      </c>
      <c r="AB70" s="42">
        <f t="shared" si="12"/>
        <v>0</v>
      </c>
      <c r="AC70" s="42">
        <f t="shared" si="12"/>
        <v>0</v>
      </c>
      <c r="AD70" s="42">
        <f t="shared" si="12"/>
        <v>4</v>
      </c>
      <c r="AE70" s="42">
        <f t="shared" si="12"/>
        <v>0</v>
      </c>
      <c r="AF70" s="42">
        <f t="shared" si="12"/>
        <v>8</v>
      </c>
      <c r="AG70" s="42">
        <f t="shared" si="12"/>
        <v>8</v>
      </c>
      <c r="AH70" s="42">
        <f t="shared" si="12"/>
        <v>0</v>
      </c>
      <c r="AI70" s="42">
        <f t="shared" si="12"/>
        <v>0</v>
      </c>
      <c r="AJ70" s="42">
        <f t="shared" si="12"/>
        <v>0</v>
      </c>
      <c r="AK70" s="42">
        <f t="shared" si="12"/>
        <v>4</v>
      </c>
      <c r="AL70" s="42">
        <f t="shared" si="13"/>
        <v>4</v>
      </c>
      <c r="AM70" s="42">
        <f t="shared" si="13"/>
        <v>4</v>
      </c>
    </row>
    <row r="71" spans="1:39" ht="12">
      <c r="A71" s="69">
        <v>4</v>
      </c>
      <c r="B71" s="69" t="s">
        <v>428</v>
      </c>
      <c r="C71" s="77">
        <v>4</v>
      </c>
      <c r="D71" s="77">
        <v>1700</v>
      </c>
      <c r="E71" s="78">
        <v>5</v>
      </c>
      <c r="F71" s="78">
        <f>E71*C71</f>
        <v>20</v>
      </c>
      <c r="G71" s="79">
        <f>D71*C71</f>
        <v>6800</v>
      </c>
      <c r="H71" s="69" t="s">
        <v>307</v>
      </c>
      <c r="I71" s="80">
        <v>50</v>
      </c>
      <c r="J71" s="81">
        <v>1.5</v>
      </c>
      <c r="K71" s="82">
        <f>C71*J71</f>
        <v>6</v>
      </c>
      <c r="L71" s="70">
        <f>IF(H71="W",K71,0)</f>
        <v>6</v>
      </c>
      <c r="M71" s="82"/>
      <c r="N71" s="82"/>
      <c r="O71" s="70"/>
      <c r="P71" s="69">
        <f>IF(M71=0,K71,O71*C71)</f>
        <v>6</v>
      </c>
      <c r="Q71" s="70">
        <f>IF(H71="W",P71,0)</f>
        <v>6</v>
      </c>
      <c r="R71" s="83" t="s">
        <v>429</v>
      </c>
      <c r="S71" s="76" t="s">
        <v>430</v>
      </c>
      <c r="T71" s="84">
        <f t="shared" si="3"/>
        <v>12</v>
      </c>
      <c r="U71" s="84">
        <f t="shared" si="4"/>
        <v>32</v>
      </c>
      <c r="V71" s="42">
        <f t="shared" si="12"/>
        <v>0</v>
      </c>
      <c r="W71" s="42">
        <f t="shared" si="12"/>
        <v>0</v>
      </c>
      <c r="X71" s="42">
        <f t="shared" si="12"/>
        <v>0</v>
      </c>
      <c r="Y71" s="42">
        <f t="shared" si="12"/>
        <v>8</v>
      </c>
      <c r="Z71" s="42">
        <f t="shared" si="12"/>
        <v>4</v>
      </c>
      <c r="AA71" s="42">
        <f t="shared" si="12"/>
        <v>0</v>
      </c>
      <c r="AB71" s="42">
        <f t="shared" si="12"/>
        <v>0</v>
      </c>
      <c r="AC71" s="42">
        <f t="shared" si="12"/>
        <v>0</v>
      </c>
      <c r="AD71" s="42">
        <f t="shared" si="12"/>
        <v>4</v>
      </c>
      <c r="AE71" s="42">
        <f t="shared" si="12"/>
        <v>0</v>
      </c>
      <c r="AF71" s="42">
        <f t="shared" si="12"/>
        <v>8</v>
      </c>
      <c r="AG71" s="42">
        <f t="shared" si="12"/>
        <v>8</v>
      </c>
      <c r="AH71" s="42">
        <f t="shared" si="12"/>
        <v>0</v>
      </c>
      <c r="AI71" s="42">
        <f t="shared" si="12"/>
        <v>0</v>
      </c>
      <c r="AJ71" s="42">
        <f t="shared" si="12"/>
        <v>0</v>
      </c>
      <c r="AK71" s="42">
        <f t="shared" si="12"/>
        <v>4</v>
      </c>
      <c r="AL71" s="42">
        <f t="shared" si="13"/>
        <v>4</v>
      </c>
      <c r="AM71" s="42">
        <f t="shared" si="13"/>
        <v>4</v>
      </c>
    </row>
    <row r="72" spans="1:39" ht="12">
      <c r="A72" s="69">
        <v>5</v>
      </c>
      <c r="B72" s="69" t="s">
        <v>428</v>
      </c>
      <c r="C72" s="77">
        <v>9</v>
      </c>
      <c r="D72" s="77">
        <v>1700</v>
      </c>
      <c r="E72" s="78">
        <v>4.5</v>
      </c>
      <c r="F72" s="78">
        <f>E72*C72</f>
        <v>40.5</v>
      </c>
      <c r="G72" s="79">
        <f>D72*C72</f>
        <v>15300</v>
      </c>
      <c r="H72" s="69" t="s">
        <v>307</v>
      </c>
      <c r="I72" s="80">
        <v>50</v>
      </c>
      <c r="J72" s="81">
        <v>1.5</v>
      </c>
      <c r="K72" s="82">
        <f>C72*J72</f>
        <v>13.5</v>
      </c>
      <c r="L72" s="70">
        <f>IF(H72="W",K72,0)</f>
        <v>13.5</v>
      </c>
      <c r="M72" s="82"/>
      <c r="N72" s="82"/>
      <c r="O72" s="70"/>
      <c r="P72" s="69">
        <f>IF(M72=0,K72,O72*C72)</f>
        <v>13.5</v>
      </c>
      <c r="Q72" s="70">
        <f>IF(H72="W",P72,0)</f>
        <v>13.5</v>
      </c>
      <c r="R72" s="83" t="s">
        <v>429</v>
      </c>
      <c r="S72" s="76" t="s">
        <v>430</v>
      </c>
      <c r="T72" s="84">
        <f t="shared" si="3"/>
        <v>10.799999999999999</v>
      </c>
      <c r="U72" s="84">
        <f t="shared" si="4"/>
        <v>32</v>
      </c>
      <c r="V72" s="42">
        <f t="shared" si="12"/>
        <v>0</v>
      </c>
      <c r="W72" s="42">
        <f t="shared" si="12"/>
        <v>0</v>
      </c>
      <c r="X72" s="42">
        <f t="shared" si="12"/>
        <v>0</v>
      </c>
      <c r="Y72" s="42">
        <f t="shared" si="12"/>
        <v>18</v>
      </c>
      <c r="Z72" s="42">
        <f t="shared" si="12"/>
        <v>9</v>
      </c>
      <c r="AA72" s="42">
        <f t="shared" si="12"/>
        <v>0</v>
      </c>
      <c r="AB72" s="42">
        <f t="shared" si="12"/>
        <v>0</v>
      </c>
      <c r="AC72" s="42">
        <f t="shared" si="12"/>
        <v>0</v>
      </c>
      <c r="AD72" s="42">
        <f t="shared" si="12"/>
        <v>9</v>
      </c>
      <c r="AE72" s="42">
        <f t="shared" si="12"/>
        <v>0</v>
      </c>
      <c r="AF72" s="42">
        <f aca="true" t="shared" si="14" ref="AF72:AK72">IF($B72=0,0,INDEX(AF$20:AF$33,MATCH($B72,$U$20:$U$33,0))*$C72)</f>
        <v>18</v>
      </c>
      <c r="AG72" s="42">
        <f t="shared" si="14"/>
        <v>18</v>
      </c>
      <c r="AH72" s="42">
        <f t="shared" si="14"/>
        <v>0</v>
      </c>
      <c r="AI72" s="42">
        <f t="shared" si="14"/>
        <v>0</v>
      </c>
      <c r="AJ72" s="42">
        <f t="shared" si="14"/>
        <v>0</v>
      </c>
      <c r="AK72" s="42">
        <f t="shared" si="14"/>
        <v>9</v>
      </c>
      <c r="AL72" s="42">
        <f t="shared" si="13"/>
        <v>9</v>
      </c>
      <c r="AM72" s="42">
        <f t="shared" si="13"/>
        <v>9</v>
      </c>
    </row>
    <row r="73" spans="1:39" ht="12">
      <c r="A73" s="69">
        <v>3</v>
      </c>
      <c r="B73" s="69" t="s">
        <v>428</v>
      </c>
      <c r="C73" s="77">
        <v>3</v>
      </c>
      <c r="D73" s="77">
        <v>1700</v>
      </c>
      <c r="E73" s="78">
        <v>4</v>
      </c>
      <c r="F73" s="78">
        <f>E73*C73</f>
        <v>12</v>
      </c>
      <c r="G73" s="79">
        <f>D73*C73</f>
        <v>5100</v>
      </c>
      <c r="H73" s="69" t="s">
        <v>307</v>
      </c>
      <c r="I73" s="80">
        <v>50</v>
      </c>
      <c r="J73" s="81">
        <v>1.5</v>
      </c>
      <c r="K73" s="82">
        <f>C73*J73</f>
        <v>4.5</v>
      </c>
      <c r="L73" s="70">
        <f>IF(H73="W",K73,0)</f>
        <v>4.5</v>
      </c>
      <c r="M73" s="82"/>
      <c r="N73" s="82"/>
      <c r="O73" s="70"/>
      <c r="P73" s="69">
        <f>IF(M73=0,K73,O73*C73)</f>
        <v>4.5</v>
      </c>
      <c r="Q73" s="70">
        <f>IF(H73="W",P73,0)</f>
        <v>4.5</v>
      </c>
      <c r="R73" s="83" t="s">
        <v>429</v>
      </c>
      <c r="S73" s="76" t="s">
        <v>430</v>
      </c>
      <c r="T73" s="84">
        <f t="shared" si="3"/>
        <v>9.6</v>
      </c>
      <c r="U73" s="84">
        <f>IF(T73=0,0,VLOOKUP(T73,$BY$9:$CA$29,3,TRUE))</f>
        <v>32</v>
      </c>
      <c r="V73" s="42">
        <f t="shared" si="12"/>
        <v>0</v>
      </c>
      <c r="W73" s="42">
        <f t="shared" si="12"/>
        <v>0</v>
      </c>
      <c r="X73" s="42">
        <f t="shared" si="12"/>
        <v>0</v>
      </c>
      <c r="Y73" s="42">
        <f t="shared" si="12"/>
        <v>6</v>
      </c>
      <c r="Z73" s="42">
        <f t="shared" si="12"/>
        <v>3</v>
      </c>
      <c r="AA73" s="42">
        <f t="shared" si="12"/>
        <v>0</v>
      </c>
      <c r="AB73" s="42">
        <f t="shared" si="12"/>
        <v>0</v>
      </c>
      <c r="AC73" s="42">
        <f t="shared" si="12"/>
        <v>0</v>
      </c>
      <c r="AD73" s="42">
        <f t="shared" si="12"/>
        <v>3</v>
      </c>
      <c r="AE73" s="42">
        <f t="shared" si="12"/>
        <v>0</v>
      </c>
      <c r="AF73" s="42">
        <f t="shared" si="12"/>
        <v>6</v>
      </c>
      <c r="AG73" s="42">
        <f t="shared" si="12"/>
        <v>6</v>
      </c>
      <c r="AH73" s="42">
        <f t="shared" si="12"/>
        <v>0</v>
      </c>
      <c r="AI73" s="42">
        <f t="shared" si="12"/>
        <v>0</v>
      </c>
      <c r="AJ73" s="42">
        <f t="shared" si="12"/>
        <v>0</v>
      </c>
      <c r="AK73" s="42">
        <f t="shared" si="12"/>
        <v>3</v>
      </c>
      <c r="AL73" s="42">
        <f t="shared" si="13"/>
        <v>3</v>
      </c>
      <c r="AM73" s="42">
        <f t="shared" si="13"/>
        <v>3</v>
      </c>
    </row>
    <row r="74" spans="1:39" ht="12">
      <c r="A74" s="69">
        <v>6</v>
      </c>
      <c r="B74" s="69" t="s">
        <v>428</v>
      </c>
      <c r="C74" s="77">
        <v>2</v>
      </c>
      <c r="D74" s="77">
        <v>1700</v>
      </c>
      <c r="E74" s="78">
        <v>3.5</v>
      </c>
      <c r="F74" s="78">
        <f>E74*C74</f>
        <v>7</v>
      </c>
      <c r="G74" s="79">
        <f>D74*C74</f>
        <v>3400</v>
      </c>
      <c r="H74" s="69" t="s">
        <v>307</v>
      </c>
      <c r="I74" s="80">
        <v>50</v>
      </c>
      <c r="J74" s="81">
        <v>1.5</v>
      </c>
      <c r="K74" s="82">
        <f>C74*J74</f>
        <v>3</v>
      </c>
      <c r="L74" s="70">
        <f>IF(H74="W",K74,0)</f>
        <v>3</v>
      </c>
      <c r="M74" s="82"/>
      <c r="N74" s="82"/>
      <c r="O74" s="70"/>
      <c r="P74" s="69">
        <f>IF(M74=0,K74,O74*C74)</f>
        <v>3</v>
      </c>
      <c r="Q74" s="70">
        <f>IF(H74="W",P74,0)</f>
        <v>3</v>
      </c>
      <c r="R74" s="83" t="s">
        <v>429</v>
      </c>
      <c r="S74" s="76" t="s">
        <v>430</v>
      </c>
      <c r="T74" s="84">
        <f t="shared" si="3"/>
        <v>8.4</v>
      </c>
      <c r="U74" s="84">
        <f t="shared" si="4"/>
        <v>32</v>
      </c>
      <c r="V74" s="42">
        <f t="shared" si="12"/>
        <v>0</v>
      </c>
      <c r="W74" s="42">
        <f t="shared" si="12"/>
        <v>0</v>
      </c>
      <c r="X74" s="42">
        <f t="shared" si="12"/>
        <v>0</v>
      </c>
      <c r="Y74" s="42">
        <f t="shared" si="12"/>
        <v>4</v>
      </c>
      <c r="Z74" s="42">
        <f t="shared" si="12"/>
        <v>2</v>
      </c>
      <c r="AA74" s="42">
        <f t="shared" si="12"/>
        <v>0</v>
      </c>
      <c r="AB74" s="42">
        <f t="shared" si="12"/>
        <v>0</v>
      </c>
      <c r="AC74" s="42">
        <f t="shared" si="12"/>
        <v>0</v>
      </c>
      <c r="AD74" s="42">
        <f t="shared" si="12"/>
        <v>2</v>
      </c>
      <c r="AE74" s="42">
        <f t="shared" si="12"/>
        <v>0</v>
      </c>
      <c r="AF74" s="42">
        <f t="shared" si="12"/>
        <v>4</v>
      </c>
      <c r="AG74" s="42">
        <f t="shared" si="12"/>
        <v>4</v>
      </c>
      <c r="AH74" s="42">
        <f t="shared" si="12"/>
        <v>0</v>
      </c>
      <c r="AI74" s="42">
        <f t="shared" si="12"/>
        <v>0</v>
      </c>
      <c r="AJ74" s="42">
        <f t="shared" si="12"/>
        <v>0</v>
      </c>
      <c r="AK74" s="42">
        <f t="shared" si="12"/>
        <v>2</v>
      </c>
      <c r="AL74" s="42">
        <f t="shared" si="13"/>
        <v>2</v>
      </c>
      <c r="AM74" s="42">
        <f t="shared" si="13"/>
        <v>2</v>
      </c>
    </row>
    <row r="75" spans="1:39" ht="12">
      <c r="A75" s="69">
        <v>7</v>
      </c>
      <c r="B75" s="69" t="s">
        <v>428</v>
      </c>
      <c r="C75" s="77">
        <v>2</v>
      </c>
      <c r="D75" s="77">
        <v>1700</v>
      </c>
      <c r="E75" s="78">
        <v>3</v>
      </c>
      <c r="F75" s="78">
        <f>E75*C75</f>
        <v>6</v>
      </c>
      <c r="G75" s="79">
        <f>D75*C75</f>
        <v>3400</v>
      </c>
      <c r="H75" s="69" t="s">
        <v>307</v>
      </c>
      <c r="I75" s="80">
        <v>50</v>
      </c>
      <c r="J75" s="81">
        <v>1.5</v>
      </c>
      <c r="K75" s="82">
        <f>C75*J75</f>
        <v>3</v>
      </c>
      <c r="L75" s="70">
        <f>IF(H75="W",K75,0)</f>
        <v>3</v>
      </c>
      <c r="M75" s="82"/>
      <c r="N75" s="82"/>
      <c r="O75" s="70"/>
      <c r="P75" s="69">
        <f>IF(M75=0,K75,O75*C75)</f>
        <v>3</v>
      </c>
      <c r="Q75" s="70">
        <f>IF(H75="W",P75,0)</f>
        <v>3</v>
      </c>
      <c r="R75" s="83" t="s">
        <v>429</v>
      </c>
      <c r="S75" s="76" t="s">
        <v>430</v>
      </c>
      <c r="T75" s="84">
        <f t="shared" si="3"/>
        <v>7.199999999999999</v>
      </c>
      <c r="U75" s="84">
        <f t="shared" si="4"/>
        <v>25</v>
      </c>
      <c r="V75" s="42">
        <f t="shared" si="12"/>
        <v>0</v>
      </c>
      <c r="W75" s="42">
        <f t="shared" si="12"/>
        <v>0</v>
      </c>
      <c r="X75" s="42">
        <f t="shared" si="12"/>
        <v>0</v>
      </c>
      <c r="Y75" s="42">
        <f t="shared" si="12"/>
        <v>4</v>
      </c>
      <c r="Z75" s="42">
        <f t="shared" si="12"/>
        <v>2</v>
      </c>
      <c r="AA75" s="42">
        <f t="shared" si="12"/>
        <v>0</v>
      </c>
      <c r="AB75" s="42">
        <f t="shared" si="12"/>
        <v>0</v>
      </c>
      <c r="AC75" s="42">
        <f t="shared" si="12"/>
        <v>0</v>
      </c>
      <c r="AD75" s="42">
        <f t="shared" si="12"/>
        <v>2</v>
      </c>
      <c r="AE75" s="42">
        <f t="shared" si="12"/>
        <v>0</v>
      </c>
      <c r="AF75" s="42">
        <f aca="true" t="shared" si="15" ref="AF75:AK77">IF($B75=0,0,INDEX(AF$20:AF$33,MATCH($B75,$U$20:$U$33,0))*$C75)</f>
        <v>4</v>
      </c>
      <c r="AG75" s="42">
        <f t="shared" si="15"/>
        <v>4</v>
      </c>
      <c r="AH75" s="42">
        <f t="shared" si="15"/>
        <v>0</v>
      </c>
      <c r="AI75" s="42">
        <f t="shared" si="15"/>
        <v>0</v>
      </c>
      <c r="AJ75" s="42">
        <f t="shared" si="15"/>
        <v>0</v>
      </c>
      <c r="AK75" s="42">
        <f t="shared" si="15"/>
        <v>2</v>
      </c>
      <c r="AL75" s="42">
        <f t="shared" si="13"/>
        <v>2</v>
      </c>
      <c r="AM75" s="42">
        <f t="shared" si="13"/>
        <v>2</v>
      </c>
    </row>
    <row r="76" spans="1:39" ht="12">
      <c r="A76" s="69">
        <v>8</v>
      </c>
      <c r="B76" s="69" t="s">
        <v>428</v>
      </c>
      <c r="C76" s="77">
        <v>4</v>
      </c>
      <c r="D76" s="77">
        <v>1600</v>
      </c>
      <c r="E76" s="78">
        <v>4.5</v>
      </c>
      <c r="F76" s="78">
        <f aca="true" t="shared" si="16" ref="F76:F119">E76*C76</f>
        <v>18</v>
      </c>
      <c r="G76" s="79">
        <f aca="true" t="shared" si="17" ref="G76:G119">D76*C76</f>
        <v>6400</v>
      </c>
      <c r="H76" s="69" t="s">
        <v>307</v>
      </c>
      <c r="I76" s="80">
        <v>50</v>
      </c>
      <c r="J76" s="81">
        <v>1.5</v>
      </c>
      <c r="K76" s="82">
        <f aca="true" t="shared" si="18" ref="K76:K119">C76*J76</f>
        <v>6</v>
      </c>
      <c r="L76" s="70">
        <f aca="true" t="shared" si="19" ref="L76:L119">IF(H76="W",K76,0)</f>
        <v>6</v>
      </c>
      <c r="M76" s="82"/>
      <c r="N76" s="82"/>
      <c r="O76" s="70"/>
      <c r="P76" s="69">
        <f aca="true" t="shared" si="20" ref="P76:P119">IF(M76=0,K76,O76*C76)</f>
        <v>6</v>
      </c>
      <c r="Q76" s="70">
        <f aca="true" t="shared" si="21" ref="Q76:Q119">IF(H76="W",P76,0)</f>
        <v>6</v>
      </c>
      <c r="R76" s="83" t="s">
        <v>429</v>
      </c>
      <c r="S76" s="76" t="s">
        <v>430</v>
      </c>
      <c r="T76" s="84">
        <f t="shared" si="3"/>
        <v>10.799999999999999</v>
      </c>
      <c r="U76" s="84">
        <f t="shared" si="4"/>
        <v>32</v>
      </c>
      <c r="V76" s="42">
        <f t="shared" si="12"/>
        <v>0</v>
      </c>
      <c r="W76" s="42">
        <f t="shared" si="12"/>
        <v>0</v>
      </c>
      <c r="X76" s="42">
        <f t="shared" si="12"/>
        <v>0</v>
      </c>
      <c r="Y76" s="42">
        <f t="shared" si="12"/>
        <v>8</v>
      </c>
      <c r="Z76" s="42">
        <f t="shared" si="12"/>
        <v>4</v>
      </c>
      <c r="AA76" s="42">
        <f t="shared" si="12"/>
        <v>0</v>
      </c>
      <c r="AB76" s="42">
        <f t="shared" si="12"/>
        <v>0</v>
      </c>
      <c r="AC76" s="42">
        <f t="shared" si="12"/>
        <v>0</v>
      </c>
      <c r="AD76" s="42">
        <f t="shared" si="12"/>
        <v>4</v>
      </c>
      <c r="AE76" s="42">
        <f t="shared" si="12"/>
        <v>0</v>
      </c>
      <c r="AF76" s="42">
        <f t="shared" si="15"/>
        <v>8</v>
      </c>
      <c r="AG76" s="42">
        <f t="shared" si="15"/>
        <v>8</v>
      </c>
      <c r="AH76" s="42">
        <f t="shared" si="15"/>
        <v>0</v>
      </c>
      <c r="AI76" s="42">
        <f t="shared" si="15"/>
        <v>0</v>
      </c>
      <c r="AJ76" s="42">
        <f t="shared" si="15"/>
        <v>0</v>
      </c>
      <c r="AK76" s="42">
        <f t="shared" si="15"/>
        <v>4</v>
      </c>
      <c r="AL76" s="42">
        <f t="shared" si="13"/>
        <v>4</v>
      </c>
      <c r="AM76" s="42">
        <f t="shared" si="13"/>
        <v>4</v>
      </c>
    </row>
    <row r="77" spans="1:39" ht="12">
      <c r="A77" s="69">
        <v>9</v>
      </c>
      <c r="B77" s="69" t="s">
        <v>428</v>
      </c>
      <c r="C77" s="77">
        <v>5</v>
      </c>
      <c r="D77" s="77">
        <v>1600</v>
      </c>
      <c r="E77" s="78">
        <v>3.5</v>
      </c>
      <c r="F77" s="78">
        <f t="shared" si="16"/>
        <v>17.5</v>
      </c>
      <c r="G77" s="79">
        <f t="shared" si="17"/>
        <v>8000</v>
      </c>
      <c r="H77" s="69" t="s">
        <v>307</v>
      </c>
      <c r="I77" s="80">
        <v>50</v>
      </c>
      <c r="J77" s="81">
        <v>1.5</v>
      </c>
      <c r="K77" s="82">
        <f t="shared" si="18"/>
        <v>7.5</v>
      </c>
      <c r="L77" s="70">
        <f t="shared" si="19"/>
        <v>7.5</v>
      </c>
      <c r="M77" s="82"/>
      <c r="N77" s="82"/>
      <c r="O77" s="70"/>
      <c r="P77" s="69">
        <f t="shared" si="20"/>
        <v>7.5</v>
      </c>
      <c r="Q77" s="70">
        <f t="shared" si="21"/>
        <v>7.5</v>
      </c>
      <c r="R77" s="83" t="s">
        <v>429</v>
      </c>
      <c r="S77" s="76" t="s">
        <v>430</v>
      </c>
      <c r="T77" s="84">
        <f t="shared" si="3"/>
        <v>8.4</v>
      </c>
      <c r="U77" s="84">
        <f t="shared" si="4"/>
        <v>32</v>
      </c>
      <c r="V77" s="42">
        <f t="shared" si="12"/>
        <v>0</v>
      </c>
      <c r="W77" s="42">
        <f t="shared" si="12"/>
        <v>0</v>
      </c>
      <c r="X77" s="42">
        <f t="shared" si="12"/>
        <v>0</v>
      </c>
      <c r="Y77" s="42">
        <f t="shared" si="12"/>
        <v>10</v>
      </c>
      <c r="Z77" s="42">
        <f t="shared" si="12"/>
        <v>5</v>
      </c>
      <c r="AA77" s="42">
        <f t="shared" si="12"/>
        <v>0</v>
      </c>
      <c r="AB77" s="42">
        <f t="shared" si="12"/>
        <v>0</v>
      </c>
      <c r="AC77" s="42">
        <f t="shared" si="12"/>
        <v>0</v>
      </c>
      <c r="AD77" s="42">
        <f t="shared" si="12"/>
        <v>5</v>
      </c>
      <c r="AE77" s="42">
        <f t="shared" si="12"/>
        <v>0</v>
      </c>
      <c r="AF77" s="42">
        <f t="shared" si="15"/>
        <v>10</v>
      </c>
      <c r="AG77" s="42">
        <f t="shared" si="15"/>
        <v>10</v>
      </c>
      <c r="AH77" s="42">
        <f t="shared" si="15"/>
        <v>0</v>
      </c>
      <c r="AI77" s="42">
        <f t="shared" si="15"/>
        <v>0</v>
      </c>
      <c r="AJ77" s="42">
        <f t="shared" si="15"/>
        <v>0</v>
      </c>
      <c r="AK77" s="42">
        <f t="shared" si="15"/>
        <v>5</v>
      </c>
      <c r="AL77" s="42">
        <f t="shared" si="13"/>
        <v>5</v>
      </c>
      <c r="AM77" s="42">
        <f t="shared" si="13"/>
        <v>5</v>
      </c>
    </row>
    <row r="78" spans="1:39" ht="12">
      <c r="A78" s="69">
        <v>10</v>
      </c>
      <c r="B78" s="69" t="s">
        <v>428</v>
      </c>
      <c r="C78" s="77">
        <v>8</v>
      </c>
      <c r="D78" s="77">
        <v>1500</v>
      </c>
      <c r="E78" s="78">
        <v>4.5</v>
      </c>
      <c r="F78" s="78">
        <f t="shared" si="16"/>
        <v>36</v>
      </c>
      <c r="G78" s="79">
        <f t="shared" si="17"/>
        <v>12000</v>
      </c>
      <c r="H78" s="69" t="s">
        <v>307</v>
      </c>
      <c r="I78" s="80">
        <v>50</v>
      </c>
      <c r="J78" s="81">
        <v>1.5</v>
      </c>
      <c r="K78" s="82">
        <f t="shared" si="18"/>
        <v>12</v>
      </c>
      <c r="L78" s="70">
        <f t="shared" si="19"/>
        <v>12</v>
      </c>
      <c r="M78" s="82"/>
      <c r="N78" s="82"/>
      <c r="O78" s="70"/>
      <c r="P78" s="69">
        <f t="shared" si="20"/>
        <v>12</v>
      </c>
      <c r="Q78" s="70">
        <f t="shared" si="21"/>
        <v>12</v>
      </c>
      <c r="R78" s="83" t="s">
        <v>429</v>
      </c>
      <c r="S78" s="76" t="s">
        <v>430</v>
      </c>
      <c r="T78" s="84">
        <f t="shared" si="3"/>
        <v>10.799999999999999</v>
      </c>
      <c r="U78" s="84">
        <f t="shared" si="4"/>
        <v>32</v>
      </c>
      <c r="V78" s="42">
        <f t="shared" si="12"/>
        <v>0</v>
      </c>
      <c r="W78" s="42">
        <f t="shared" si="12"/>
        <v>0</v>
      </c>
      <c r="X78" s="42">
        <f t="shared" si="12"/>
        <v>0</v>
      </c>
      <c r="Y78" s="42">
        <f t="shared" si="12"/>
        <v>16</v>
      </c>
      <c r="Z78" s="42">
        <f t="shared" si="12"/>
        <v>8</v>
      </c>
      <c r="AA78" s="42">
        <f t="shared" si="12"/>
        <v>0</v>
      </c>
      <c r="AB78" s="42">
        <f t="shared" si="12"/>
        <v>0</v>
      </c>
      <c r="AC78" s="42">
        <f t="shared" si="12"/>
        <v>0</v>
      </c>
      <c r="AD78" s="42">
        <f t="shared" si="12"/>
        <v>8</v>
      </c>
      <c r="AE78" s="42">
        <f t="shared" si="12"/>
        <v>0</v>
      </c>
      <c r="AF78" s="42">
        <f t="shared" si="12"/>
        <v>16</v>
      </c>
      <c r="AG78" s="42">
        <f t="shared" si="12"/>
        <v>16</v>
      </c>
      <c r="AH78" s="42">
        <f t="shared" si="12"/>
        <v>0</v>
      </c>
      <c r="AI78" s="42">
        <f t="shared" si="12"/>
        <v>0</v>
      </c>
      <c r="AJ78" s="42">
        <f t="shared" si="12"/>
        <v>0</v>
      </c>
      <c r="AK78" s="42">
        <f t="shared" si="12"/>
        <v>8</v>
      </c>
      <c r="AL78" s="42">
        <f t="shared" si="13"/>
        <v>8</v>
      </c>
      <c r="AM78" s="42">
        <f t="shared" si="13"/>
        <v>8</v>
      </c>
    </row>
    <row r="79" spans="1:39" ht="12">
      <c r="A79" s="69">
        <v>11</v>
      </c>
      <c r="B79" s="69" t="s">
        <v>428</v>
      </c>
      <c r="C79" s="85">
        <v>2</v>
      </c>
      <c r="D79" s="85">
        <v>1500</v>
      </c>
      <c r="E79" s="86">
        <v>3.5</v>
      </c>
      <c r="F79" s="86">
        <f t="shared" si="16"/>
        <v>7</v>
      </c>
      <c r="G79" s="87">
        <f t="shared" si="17"/>
        <v>3000</v>
      </c>
      <c r="H79" s="80" t="s">
        <v>307</v>
      </c>
      <c r="I79" s="80">
        <v>70</v>
      </c>
      <c r="J79" s="88">
        <v>11</v>
      </c>
      <c r="K79" s="88">
        <f t="shared" si="18"/>
        <v>22</v>
      </c>
      <c r="L79" s="88">
        <f t="shared" si="19"/>
        <v>22</v>
      </c>
      <c r="M79" s="88"/>
      <c r="N79" s="88"/>
      <c r="O79" s="88">
        <f aca="true" t="shared" si="22" ref="O79:O92">N79*M79</f>
        <v>0</v>
      </c>
      <c r="P79" s="80">
        <f t="shared" si="20"/>
        <v>22</v>
      </c>
      <c r="Q79" s="88">
        <f t="shared" si="21"/>
        <v>22</v>
      </c>
      <c r="R79" s="89" t="s">
        <v>429</v>
      </c>
      <c r="S79" s="90" t="s">
        <v>430</v>
      </c>
      <c r="T79" s="84">
        <f t="shared" si="3"/>
        <v>8.4</v>
      </c>
      <c r="U79" s="84">
        <f t="shared" si="4"/>
        <v>32</v>
      </c>
      <c r="V79" s="42">
        <f t="shared" si="12"/>
        <v>0</v>
      </c>
      <c r="W79" s="42">
        <f t="shared" si="12"/>
        <v>0</v>
      </c>
      <c r="X79" s="42">
        <f t="shared" si="12"/>
        <v>0</v>
      </c>
      <c r="Y79" s="42">
        <f t="shared" si="12"/>
        <v>4</v>
      </c>
      <c r="Z79" s="42">
        <f t="shared" si="12"/>
        <v>2</v>
      </c>
      <c r="AA79" s="42">
        <f t="shared" si="12"/>
        <v>0</v>
      </c>
      <c r="AB79" s="42">
        <f t="shared" si="12"/>
        <v>0</v>
      </c>
      <c r="AC79" s="42">
        <f t="shared" si="12"/>
        <v>0</v>
      </c>
      <c r="AD79" s="42">
        <f t="shared" si="12"/>
        <v>2</v>
      </c>
      <c r="AE79" s="42">
        <f t="shared" si="12"/>
        <v>0</v>
      </c>
      <c r="AF79" s="42">
        <f t="shared" si="12"/>
        <v>4</v>
      </c>
      <c r="AG79" s="42">
        <f t="shared" si="12"/>
        <v>4</v>
      </c>
      <c r="AH79" s="42">
        <f t="shared" si="12"/>
        <v>0</v>
      </c>
      <c r="AI79" s="42">
        <f t="shared" si="12"/>
        <v>0</v>
      </c>
      <c r="AJ79" s="42">
        <f t="shared" si="12"/>
        <v>0</v>
      </c>
      <c r="AK79" s="42">
        <f t="shared" si="12"/>
        <v>2</v>
      </c>
      <c r="AL79" s="42">
        <f aca="true" t="shared" si="23" ref="AL79:AM94">IF($B79=0,0,INDEX(AL$20:AL$33,MATCH($B79,$U$20:$U$33,0))*$C79)</f>
        <v>2</v>
      </c>
      <c r="AM79" s="42">
        <f t="shared" si="23"/>
        <v>2</v>
      </c>
    </row>
    <row r="80" spans="1:39" ht="12">
      <c r="A80" s="69">
        <v>12</v>
      </c>
      <c r="B80" s="69" t="s">
        <v>428</v>
      </c>
      <c r="C80" s="85">
        <v>3</v>
      </c>
      <c r="D80" s="85">
        <v>1500</v>
      </c>
      <c r="E80" s="86">
        <v>3</v>
      </c>
      <c r="F80" s="86">
        <f t="shared" si="16"/>
        <v>9</v>
      </c>
      <c r="G80" s="87">
        <f t="shared" si="17"/>
        <v>4500</v>
      </c>
      <c r="H80" s="80" t="s">
        <v>307</v>
      </c>
      <c r="I80" s="80">
        <v>70</v>
      </c>
      <c r="J80" s="88">
        <v>11</v>
      </c>
      <c r="K80" s="88">
        <f t="shared" si="18"/>
        <v>33</v>
      </c>
      <c r="L80" s="88">
        <f t="shared" si="19"/>
        <v>33</v>
      </c>
      <c r="M80" s="88"/>
      <c r="N80" s="88"/>
      <c r="O80" s="88">
        <f t="shared" si="22"/>
        <v>0</v>
      </c>
      <c r="P80" s="80">
        <f t="shared" si="20"/>
        <v>33</v>
      </c>
      <c r="Q80" s="88">
        <f t="shared" si="21"/>
        <v>33</v>
      </c>
      <c r="R80" s="89" t="s">
        <v>429</v>
      </c>
      <c r="S80" s="90" t="s">
        <v>430</v>
      </c>
      <c r="T80" s="84">
        <f t="shared" si="3"/>
        <v>7.199999999999999</v>
      </c>
      <c r="U80" s="84">
        <f t="shared" si="4"/>
        <v>25</v>
      </c>
      <c r="V80" s="42">
        <f aca="true" t="shared" si="24" ref="V80:AK87">IF($B80=0,0,INDEX(V$20:V$33,MATCH($B80,$U$20:$U$33,0))*$C80)</f>
        <v>0</v>
      </c>
      <c r="W80" s="42">
        <f t="shared" si="24"/>
        <v>0</v>
      </c>
      <c r="X80" s="42">
        <f t="shared" si="24"/>
        <v>0</v>
      </c>
      <c r="Y80" s="42">
        <f t="shared" si="24"/>
        <v>6</v>
      </c>
      <c r="Z80" s="42">
        <f t="shared" si="24"/>
        <v>3</v>
      </c>
      <c r="AA80" s="42">
        <f t="shared" si="24"/>
        <v>0</v>
      </c>
      <c r="AB80" s="42">
        <f t="shared" si="24"/>
        <v>0</v>
      </c>
      <c r="AC80" s="42">
        <f t="shared" si="24"/>
        <v>0</v>
      </c>
      <c r="AD80" s="42">
        <f t="shared" si="24"/>
        <v>3</v>
      </c>
      <c r="AE80" s="42">
        <f t="shared" si="24"/>
        <v>0</v>
      </c>
      <c r="AF80" s="42">
        <f t="shared" si="24"/>
        <v>6</v>
      </c>
      <c r="AG80" s="42">
        <f t="shared" si="24"/>
        <v>6</v>
      </c>
      <c r="AH80" s="42">
        <f t="shared" si="24"/>
        <v>0</v>
      </c>
      <c r="AI80" s="42">
        <f t="shared" si="24"/>
        <v>0</v>
      </c>
      <c r="AJ80" s="42">
        <f t="shared" si="24"/>
        <v>0</v>
      </c>
      <c r="AK80" s="42">
        <f t="shared" si="24"/>
        <v>3</v>
      </c>
      <c r="AL80" s="42">
        <f t="shared" si="23"/>
        <v>3</v>
      </c>
      <c r="AM80" s="42">
        <f t="shared" si="23"/>
        <v>3</v>
      </c>
    </row>
    <row r="81" spans="1:39" ht="12">
      <c r="A81" s="69">
        <v>13</v>
      </c>
      <c r="B81" s="69" t="s">
        <v>428</v>
      </c>
      <c r="C81" s="85">
        <v>1</v>
      </c>
      <c r="D81" s="85">
        <v>1400</v>
      </c>
      <c r="E81" s="86">
        <v>5</v>
      </c>
      <c r="F81" s="86">
        <f t="shared" si="16"/>
        <v>5</v>
      </c>
      <c r="G81" s="87">
        <f t="shared" si="17"/>
        <v>1400</v>
      </c>
      <c r="H81" s="80" t="s">
        <v>307</v>
      </c>
      <c r="I81" s="80">
        <v>70</v>
      </c>
      <c r="J81" s="88">
        <v>11</v>
      </c>
      <c r="K81" s="88">
        <f t="shared" si="18"/>
        <v>11</v>
      </c>
      <c r="L81" s="88">
        <f t="shared" si="19"/>
        <v>11</v>
      </c>
      <c r="M81" s="88"/>
      <c r="N81" s="88"/>
      <c r="O81" s="88">
        <f t="shared" si="22"/>
        <v>0</v>
      </c>
      <c r="P81" s="80">
        <f t="shared" si="20"/>
        <v>11</v>
      </c>
      <c r="Q81" s="88">
        <f t="shared" si="21"/>
        <v>11</v>
      </c>
      <c r="R81" s="89" t="s">
        <v>429</v>
      </c>
      <c r="S81" s="90" t="s">
        <v>430</v>
      </c>
      <c r="T81" s="84">
        <f t="shared" si="3"/>
        <v>12</v>
      </c>
      <c r="U81" s="84">
        <f t="shared" si="4"/>
        <v>32</v>
      </c>
      <c r="V81" s="42">
        <f t="shared" si="24"/>
        <v>0</v>
      </c>
      <c r="W81" s="42">
        <f t="shared" si="24"/>
        <v>0</v>
      </c>
      <c r="X81" s="42">
        <f t="shared" si="24"/>
        <v>0</v>
      </c>
      <c r="Y81" s="42">
        <f t="shared" si="24"/>
        <v>2</v>
      </c>
      <c r="Z81" s="42">
        <f t="shared" si="24"/>
        <v>1</v>
      </c>
      <c r="AA81" s="42">
        <f t="shared" si="24"/>
        <v>0</v>
      </c>
      <c r="AB81" s="42">
        <f t="shared" si="24"/>
        <v>0</v>
      </c>
      <c r="AC81" s="42">
        <f t="shared" si="24"/>
        <v>0</v>
      </c>
      <c r="AD81" s="42">
        <f t="shared" si="24"/>
        <v>1</v>
      </c>
      <c r="AE81" s="42">
        <f t="shared" si="24"/>
        <v>0</v>
      </c>
      <c r="AF81" s="42">
        <f t="shared" si="24"/>
        <v>2</v>
      </c>
      <c r="AG81" s="42">
        <f t="shared" si="24"/>
        <v>2</v>
      </c>
      <c r="AH81" s="42">
        <f t="shared" si="24"/>
        <v>0</v>
      </c>
      <c r="AI81" s="42">
        <f t="shared" si="24"/>
        <v>0</v>
      </c>
      <c r="AJ81" s="42">
        <f t="shared" si="24"/>
        <v>0</v>
      </c>
      <c r="AK81" s="42">
        <f t="shared" si="24"/>
        <v>1</v>
      </c>
      <c r="AL81" s="42">
        <f t="shared" si="23"/>
        <v>1</v>
      </c>
      <c r="AM81" s="42">
        <f t="shared" si="23"/>
        <v>1</v>
      </c>
    </row>
    <row r="82" spans="1:39" ht="12">
      <c r="A82" s="69">
        <v>14</v>
      </c>
      <c r="B82" s="69" t="s">
        <v>428</v>
      </c>
      <c r="C82" s="85">
        <v>2</v>
      </c>
      <c r="D82" s="85">
        <v>1400</v>
      </c>
      <c r="E82" s="86">
        <v>4.5</v>
      </c>
      <c r="F82" s="86">
        <f t="shared" si="16"/>
        <v>9</v>
      </c>
      <c r="G82" s="87">
        <f t="shared" si="17"/>
        <v>2800</v>
      </c>
      <c r="H82" s="80" t="s">
        <v>307</v>
      </c>
      <c r="I82" s="80">
        <v>70</v>
      </c>
      <c r="J82" s="88">
        <v>11</v>
      </c>
      <c r="K82" s="88">
        <f t="shared" si="18"/>
        <v>22</v>
      </c>
      <c r="L82" s="88">
        <f t="shared" si="19"/>
        <v>22</v>
      </c>
      <c r="M82" s="88"/>
      <c r="N82" s="88"/>
      <c r="O82" s="88">
        <f t="shared" si="22"/>
        <v>0</v>
      </c>
      <c r="P82" s="80">
        <f t="shared" si="20"/>
        <v>22</v>
      </c>
      <c r="Q82" s="88">
        <f t="shared" si="21"/>
        <v>22</v>
      </c>
      <c r="R82" s="89" t="s">
        <v>429</v>
      </c>
      <c r="S82" s="90" t="s">
        <v>430</v>
      </c>
      <c r="T82" s="84">
        <f t="shared" si="3"/>
        <v>10.799999999999999</v>
      </c>
      <c r="U82" s="84">
        <f t="shared" si="4"/>
        <v>32</v>
      </c>
      <c r="V82" s="42">
        <f t="shared" si="24"/>
        <v>0</v>
      </c>
      <c r="W82" s="42">
        <f t="shared" si="24"/>
        <v>0</v>
      </c>
      <c r="X82" s="42">
        <f t="shared" si="24"/>
        <v>0</v>
      </c>
      <c r="Y82" s="42">
        <f t="shared" si="24"/>
        <v>4</v>
      </c>
      <c r="Z82" s="42">
        <f t="shared" si="24"/>
        <v>2</v>
      </c>
      <c r="AA82" s="42">
        <f t="shared" si="24"/>
        <v>0</v>
      </c>
      <c r="AB82" s="42">
        <f t="shared" si="24"/>
        <v>0</v>
      </c>
      <c r="AC82" s="42">
        <f t="shared" si="24"/>
        <v>0</v>
      </c>
      <c r="AD82" s="42">
        <f t="shared" si="24"/>
        <v>2</v>
      </c>
      <c r="AE82" s="42">
        <f t="shared" si="24"/>
        <v>0</v>
      </c>
      <c r="AF82" s="42">
        <f t="shared" si="24"/>
        <v>4</v>
      </c>
      <c r="AG82" s="42">
        <f t="shared" si="24"/>
        <v>4</v>
      </c>
      <c r="AH82" s="42">
        <f t="shared" si="24"/>
        <v>0</v>
      </c>
      <c r="AI82" s="42">
        <f t="shared" si="24"/>
        <v>0</v>
      </c>
      <c r="AJ82" s="42">
        <f t="shared" si="24"/>
        <v>0</v>
      </c>
      <c r="AK82" s="42">
        <f t="shared" si="24"/>
        <v>2</v>
      </c>
      <c r="AL82" s="42">
        <f t="shared" si="23"/>
        <v>2</v>
      </c>
      <c r="AM82" s="42">
        <f t="shared" si="23"/>
        <v>2</v>
      </c>
    </row>
    <row r="83" spans="1:39" ht="12">
      <c r="A83" s="69">
        <v>15</v>
      </c>
      <c r="B83" s="69" t="s">
        <v>428</v>
      </c>
      <c r="C83" s="85">
        <v>2</v>
      </c>
      <c r="D83" s="85">
        <v>1400</v>
      </c>
      <c r="E83" s="86">
        <v>4</v>
      </c>
      <c r="F83" s="86">
        <f t="shared" si="16"/>
        <v>8</v>
      </c>
      <c r="G83" s="87">
        <f t="shared" si="17"/>
        <v>2800</v>
      </c>
      <c r="H83" s="80" t="s">
        <v>307</v>
      </c>
      <c r="I83" s="80">
        <v>70</v>
      </c>
      <c r="J83" s="88">
        <v>11</v>
      </c>
      <c r="K83" s="88">
        <f t="shared" si="18"/>
        <v>22</v>
      </c>
      <c r="L83" s="88">
        <f t="shared" si="19"/>
        <v>22</v>
      </c>
      <c r="M83" s="88"/>
      <c r="N83" s="88"/>
      <c r="O83" s="88">
        <f t="shared" si="22"/>
        <v>0</v>
      </c>
      <c r="P83" s="80">
        <f t="shared" si="20"/>
        <v>22</v>
      </c>
      <c r="Q83" s="88">
        <f t="shared" si="21"/>
        <v>22</v>
      </c>
      <c r="R83" s="89" t="s">
        <v>429</v>
      </c>
      <c r="S83" s="90" t="s">
        <v>430</v>
      </c>
      <c r="T83" s="84">
        <f t="shared" si="3"/>
        <v>9.6</v>
      </c>
      <c r="U83" s="84">
        <f t="shared" si="4"/>
        <v>32</v>
      </c>
      <c r="V83" s="42">
        <f t="shared" si="24"/>
        <v>0</v>
      </c>
      <c r="W83" s="42">
        <f t="shared" si="24"/>
        <v>0</v>
      </c>
      <c r="X83" s="42">
        <f t="shared" si="24"/>
        <v>0</v>
      </c>
      <c r="Y83" s="42">
        <f t="shared" si="24"/>
        <v>4</v>
      </c>
      <c r="Z83" s="42">
        <f t="shared" si="24"/>
        <v>2</v>
      </c>
      <c r="AA83" s="42">
        <f t="shared" si="24"/>
        <v>0</v>
      </c>
      <c r="AB83" s="42">
        <f t="shared" si="24"/>
        <v>0</v>
      </c>
      <c r="AC83" s="42">
        <f t="shared" si="24"/>
        <v>0</v>
      </c>
      <c r="AD83" s="42">
        <f t="shared" si="24"/>
        <v>2</v>
      </c>
      <c r="AE83" s="42">
        <f t="shared" si="24"/>
        <v>0</v>
      </c>
      <c r="AF83" s="42">
        <f t="shared" si="24"/>
        <v>4</v>
      </c>
      <c r="AG83" s="42">
        <f t="shared" si="24"/>
        <v>4</v>
      </c>
      <c r="AH83" s="42">
        <f t="shared" si="24"/>
        <v>0</v>
      </c>
      <c r="AI83" s="42">
        <f t="shared" si="24"/>
        <v>0</v>
      </c>
      <c r="AJ83" s="42">
        <f t="shared" si="24"/>
        <v>0</v>
      </c>
      <c r="AK83" s="42">
        <f t="shared" si="24"/>
        <v>2</v>
      </c>
      <c r="AL83" s="42">
        <f t="shared" si="23"/>
        <v>2</v>
      </c>
      <c r="AM83" s="42">
        <f t="shared" si="23"/>
        <v>2</v>
      </c>
    </row>
    <row r="84" spans="1:39" ht="12">
      <c r="A84" s="69">
        <v>16</v>
      </c>
      <c r="B84" s="69" t="s">
        <v>428</v>
      </c>
      <c r="C84" s="85">
        <v>2</v>
      </c>
      <c r="D84" s="85">
        <v>1400</v>
      </c>
      <c r="E84" s="86">
        <v>3</v>
      </c>
      <c r="F84" s="86">
        <f t="shared" si="16"/>
        <v>6</v>
      </c>
      <c r="G84" s="87">
        <f t="shared" si="17"/>
        <v>2800</v>
      </c>
      <c r="H84" s="80" t="s">
        <v>307</v>
      </c>
      <c r="I84" s="80">
        <v>70</v>
      </c>
      <c r="J84" s="88">
        <v>11</v>
      </c>
      <c r="K84" s="88">
        <f t="shared" si="18"/>
        <v>22</v>
      </c>
      <c r="L84" s="88">
        <f t="shared" si="19"/>
        <v>22</v>
      </c>
      <c r="M84" s="88"/>
      <c r="N84" s="88"/>
      <c r="O84" s="88">
        <f t="shared" si="22"/>
        <v>0</v>
      </c>
      <c r="P84" s="80">
        <f t="shared" si="20"/>
        <v>22</v>
      </c>
      <c r="Q84" s="88">
        <f t="shared" si="21"/>
        <v>22</v>
      </c>
      <c r="R84" s="89" t="s">
        <v>429</v>
      </c>
      <c r="S84" s="90" t="s">
        <v>430</v>
      </c>
      <c r="T84" s="84">
        <f>E84*2.4</f>
        <v>7.199999999999999</v>
      </c>
      <c r="U84" s="84">
        <f t="shared" si="4"/>
        <v>25</v>
      </c>
      <c r="V84" s="42">
        <f t="shared" si="24"/>
        <v>0</v>
      </c>
      <c r="W84" s="42">
        <f t="shared" si="24"/>
        <v>0</v>
      </c>
      <c r="X84" s="42">
        <f t="shared" si="24"/>
        <v>0</v>
      </c>
      <c r="Y84" s="42">
        <f t="shared" si="24"/>
        <v>4</v>
      </c>
      <c r="Z84" s="42">
        <f t="shared" si="24"/>
        <v>2</v>
      </c>
      <c r="AA84" s="42">
        <f t="shared" si="24"/>
        <v>0</v>
      </c>
      <c r="AB84" s="42">
        <f t="shared" si="24"/>
        <v>0</v>
      </c>
      <c r="AC84" s="42">
        <f t="shared" si="24"/>
        <v>0</v>
      </c>
      <c r="AD84" s="42">
        <f t="shared" si="24"/>
        <v>2</v>
      </c>
      <c r="AE84" s="42">
        <f t="shared" si="24"/>
        <v>0</v>
      </c>
      <c r="AF84" s="42">
        <f t="shared" si="24"/>
        <v>4</v>
      </c>
      <c r="AG84" s="42">
        <f t="shared" si="24"/>
        <v>4</v>
      </c>
      <c r="AH84" s="42">
        <f t="shared" si="24"/>
        <v>0</v>
      </c>
      <c r="AI84" s="42">
        <f t="shared" si="24"/>
        <v>0</v>
      </c>
      <c r="AJ84" s="42">
        <f t="shared" si="24"/>
        <v>0</v>
      </c>
      <c r="AK84" s="42">
        <f t="shared" si="24"/>
        <v>2</v>
      </c>
      <c r="AL84" s="42">
        <f t="shared" si="23"/>
        <v>2</v>
      </c>
      <c r="AM84" s="42">
        <f t="shared" si="23"/>
        <v>2</v>
      </c>
    </row>
    <row r="85" spans="1:39" ht="12">
      <c r="A85" s="69">
        <v>17</v>
      </c>
      <c r="B85" s="69" t="s">
        <v>428</v>
      </c>
      <c r="C85" s="85">
        <v>3</v>
      </c>
      <c r="D85" s="85">
        <v>1300</v>
      </c>
      <c r="E85" s="86">
        <v>4</v>
      </c>
      <c r="F85" s="86">
        <f t="shared" si="16"/>
        <v>12</v>
      </c>
      <c r="G85" s="87">
        <f t="shared" si="17"/>
        <v>3900</v>
      </c>
      <c r="H85" s="80" t="s">
        <v>307</v>
      </c>
      <c r="I85" s="80">
        <v>70</v>
      </c>
      <c r="J85" s="88">
        <v>11</v>
      </c>
      <c r="K85" s="88">
        <f t="shared" si="18"/>
        <v>33</v>
      </c>
      <c r="L85" s="88">
        <f t="shared" si="19"/>
        <v>33</v>
      </c>
      <c r="M85" s="88"/>
      <c r="N85" s="88"/>
      <c r="O85" s="88">
        <f t="shared" si="22"/>
        <v>0</v>
      </c>
      <c r="P85" s="80">
        <f t="shared" si="20"/>
        <v>33</v>
      </c>
      <c r="Q85" s="88">
        <f t="shared" si="21"/>
        <v>33</v>
      </c>
      <c r="R85" s="89" t="s">
        <v>429</v>
      </c>
      <c r="S85" s="90" t="s">
        <v>430</v>
      </c>
      <c r="T85" s="84">
        <f t="shared" si="3"/>
        <v>9.6</v>
      </c>
      <c r="U85" s="84">
        <f t="shared" si="4"/>
        <v>32</v>
      </c>
      <c r="V85" s="42">
        <f t="shared" si="24"/>
        <v>0</v>
      </c>
      <c r="W85" s="42">
        <f t="shared" si="24"/>
        <v>0</v>
      </c>
      <c r="X85" s="42">
        <f t="shared" si="24"/>
        <v>0</v>
      </c>
      <c r="Y85" s="42">
        <f t="shared" si="24"/>
        <v>6</v>
      </c>
      <c r="Z85" s="42">
        <f t="shared" si="24"/>
        <v>3</v>
      </c>
      <c r="AA85" s="42">
        <f t="shared" si="24"/>
        <v>0</v>
      </c>
      <c r="AB85" s="42">
        <f t="shared" si="24"/>
        <v>0</v>
      </c>
      <c r="AC85" s="42">
        <f t="shared" si="24"/>
        <v>0</v>
      </c>
      <c r="AD85" s="42">
        <f t="shared" si="24"/>
        <v>3</v>
      </c>
      <c r="AE85" s="42">
        <f t="shared" si="24"/>
        <v>0</v>
      </c>
      <c r="AF85" s="42">
        <f t="shared" si="24"/>
        <v>6</v>
      </c>
      <c r="AG85" s="42">
        <f t="shared" si="24"/>
        <v>6</v>
      </c>
      <c r="AH85" s="42">
        <f t="shared" si="24"/>
        <v>0</v>
      </c>
      <c r="AI85" s="42">
        <f t="shared" si="24"/>
        <v>0</v>
      </c>
      <c r="AJ85" s="42">
        <f t="shared" si="24"/>
        <v>0</v>
      </c>
      <c r="AK85" s="42">
        <f t="shared" si="24"/>
        <v>3</v>
      </c>
      <c r="AL85" s="42">
        <f t="shared" si="23"/>
        <v>3</v>
      </c>
      <c r="AM85" s="42">
        <f t="shared" si="23"/>
        <v>3</v>
      </c>
    </row>
    <row r="86" spans="1:39" ht="12">
      <c r="A86" s="69">
        <v>18</v>
      </c>
      <c r="B86" s="69" t="s">
        <v>428</v>
      </c>
      <c r="C86" s="85">
        <v>1</v>
      </c>
      <c r="D86" s="85">
        <v>1200</v>
      </c>
      <c r="E86" s="86">
        <v>2.5</v>
      </c>
      <c r="F86" s="86">
        <f t="shared" si="16"/>
        <v>2.5</v>
      </c>
      <c r="G86" s="87">
        <f t="shared" si="17"/>
        <v>1200</v>
      </c>
      <c r="H86" s="80" t="s">
        <v>307</v>
      </c>
      <c r="I86" s="80">
        <v>70</v>
      </c>
      <c r="J86" s="88">
        <v>11</v>
      </c>
      <c r="K86" s="88">
        <f t="shared" si="18"/>
        <v>11</v>
      </c>
      <c r="L86" s="88">
        <f t="shared" si="19"/>
        <v>11</v>
      </c>
      <c r="M86" s="88"/>
      <c r="N86" s="88"/>
      <c r="O86" s="88">
        <f t="shared" si="22"/>
        <v>0</v>
      </c>
      <c r="P86" s="80">
        <f t="shared" si="20"/>
        <v>11</v>
      </c>
      <c r="Q86" s="88">
        <f t="shared" si="21"/>
        <v>11</v>
      </c>
      <c r="R86" s="89" t="s">
        <v>429</v>
      </c>
      <c r="S86" s="90" t="s">
        <v>430</v>
      </c>
      <c r="T86" s="84">
        <f t="shared" si="3"/>
        <v>6</v>
      </c>
      <c r="U86" s="84">
        <f t="shared" si="4"/>
        <v>25</v>
      </c>
      <c r="V86" s="42">
        <f t="shared" si="24"/>
        <v>0</v>
      </c>
      <c r="W86" s="42">
        <f t="shared" si="24"/>
        <v>0</v>
      </c>
      <c r="X86" s="42">
        <f t="shared" si="24"/>
        <v>0</v>
      </c>
      <c r="Y86" s="42">
        <f t="shared" si="24"/>
        <v>2</v>
      </c>
      <c r="Z86" s="42">
        <f t="shared" si="24"/>
        <v>1</v>
      </c>
      <c r="AA86" s="42">
        <f t="shared" si="24"/>
        <v>0</v>
      </c>
      <c r="AB86" s="42">
        <f t="shared" si="24"/>
        <v>0</v>
      </c>
      <c r="AC86" s="42">
        <f t="shared" si="24"/>
        <v>0</v>
      </c>
      <c r="AD86" s="42">
        <f t="shared" si="24"/>
        <v>1</v>
      </c>
      <c r="AE86" s="42">
        <f t="shared" si="24"/>
        <v>0</v>
      </c>
      <c r="AF86" s="42">
        <f t="shared" si="24"/>
        <v>2</v>
      </c>
      <c r="AG86" s="42">
        <f t="shared" si="24"/>
        <v>2</v>
      </c>
      <c r="AH86" s="42">
        <f t="shared" si="24"/>
        <v>0</v>
      </c>
      <c r="AI86" s="42">
        <f t="shared" si="24"/>
        <v>0</v>
      </c>
      <c r="AJ86" s="42">
        <f t="shared" si="24"/>
        <v>0</v>
      </c>
      <c r="AK86" s="42">
        <f t="shared" si="24"/>
        <v>1</v>
      </c>
      <c r="AL86" s="42">
        <f t="shared" si="23"/>
        <v>1</v>
      </c>
      <c r="AM86" s="42">
        <f t="shared" si="23"/>
        <v>1</v>
      </c>
    </row>
    <row r="87" spans="1:39" ht="12">
      <c r="A87" s="69">
        <v>19</v>
      </c>
      <c r="B87" s="69" t="s">
        <v>428</v>
      </c>
      <c r="C87" s="85">
        <v>4</v>
      </c>
      <c r="D87" s="85">
        <v>1100</v>
      </c>
      <c r="E87" s="86">
        <v>3.5</v>
      </c>
      <c r="F87" s="86">
        <f t="shared" si="16"/>
        <v>14</v>
      </c>
      <c r="G87" s="87">
        <f t="shared" si="17"/>
        <v>4400</v>
      </c>
      <c r="H87" s="80" t="s">
        <v>307</v>
      </c>
      <c r="I87" s="80">
        <v>70</v>
      </c>
      <c r="J87" s="88">
        <v>11</v>
      </c>
      <c r="K87" s="88">
        <f t="shared" si="18"/>
        <v>44</v>
      </c>
      <c r="L87" s="88">
        <f t="shared" si="19"/>
        <v>44</v>
      </c>
      <c r="M87" s="88"/>
      <c r="N87" s="88"/>
      <c r="O87" s="88">
        <f t="shared" si="22"/>
        <v>0</v>
      </c>
      <c r="P87" s="80">
        <f t="shared" si="20"/>
        <v>44</v>
      </c>
      <c r="Q87" s="88">
        <f t="shared" si="21"/>
        <v>44</v>
      </c>
      <c r="R87" s="89" t="s">
        <v>429</v>
      </c>
      <c r="S87" s="90" t="s">
        <v>430</v>
      </c>
      <c r="T87" s="84">
        <f t="shared" si="3"/>
        <v>8.4</v>
      </c>
      <c r="U87" s="84">
        <f t="shared" si="4"/>
        <v>32</v>
      </c>
      <c r="V87" s="42">
        <f t="shared" si="24"/>
        <v>0</v>
      </c>
      <c r="W87" s="42">
        <f t="shared" si="24"/>
        <v>0</v>
      </c>
      <c r="X87" s="42">
        <f t="shared" si="24"/>
        <v>0</v>
      </c>
      <c r="Y87" s="42">
        <f t="shared" si="24"/>
        <v>8</v>
      </c>
      <c r="Z87" s="42">
        <f t="shared" si="24"/>
        <v>4</v>
      </c>
      <c r="AA87" s="42">
        <f t="shared" si="24"/>
        <v>0</v>
      </c>
      <c r="AB87" s="42">
        <f t="shared" si="24"/>
        <v>0</v>
      </c>
      <c r="AC87" s="42">
        <f t="shared" si="24"/>
        <v>0</v>
      </c>
      <c r="AD87" s="42">
        <f t="shared" si="24"/>
        <v>4</v>
      </c>
      <c r="AE87" s="42">
        <f t="shared" si="24"/>
        <v>0</v>
      </c>
      <c r="AF87" s="42">
        <f t="shared" si="24"/>
        <v>8</v>
      </c>
      <c r="AG87" s="42">
        <f t="shared" si="24"/>
        <v>8</v>
      </c>
      <c r="AH87" s="42">
        <f t="shared" si="24"/>
        <v>0</v>
      </c>
      <c r="AI87" s="42">
        <f t="shared" si="24"/>
        <v>0</v>
      </c>
      <c r="AJ87" s="42">
        <f t="shared" si="24"/>
        <v>0</v>
      </c>
      <c r="AK87" s="42">
        <f t="shared" si="24"/>
        <v>4</v>
      </c>
      <c r="AL87" s="42">
        <f t="shared" si="23"/>
        <v>4</v>
      </c>
      <c r="AM87" s="42">
        <f t="shared" si="23"/>
        <v>4</v>
      </c>
    </row>
    <row r="88" spans="1:39" ht="12">
      <c r="A88" s="69">
        <v>20</v>
      </c>
      <c r="B88" s="69" t="s">
        <v>428</v>
      </c>
      <c r="C88" s="85">
        <v>1</v>
      </c>
      <c r="D88" s="85">
        <v>1100</v>
      </c>
      <c r="E88" s="86">
        <v>3</v>
      </c>
      <c r="F88" s="86">
        <f>E88*C88</f>
        <v>3</v>
      </c>
      <c r="G88" s="87">
        <f>D88*C88</f>
        <v>1100</v>
      </c>
      <c r="H88" s="80" t="s">
        <v>307</v>
      </c>
      <c r="I88" s="80">
        <v>70</v>
      </c>
      <c r="J88" s="88">
        <v>11</v>
      </c>
      <c r="K88" s="88">
        <f>C88*J88</f>
        <v>11</v>
      </c>
      <c r="L88" s="88">
        <f>IF(H88="W",K88,0)</f>
        <v>11</v>
      </c>
      <c r="M88" s="88"/>
      <c r="N88" s="88"/>
      <c r="O88" s="88">
        <f t="shared" si="22"/>
        <v>0</v>
      </c>
      <c r="P88" s="80">
        <f>IF(M88=0,K88,O88*C88)</f>
        <v>11</v>
      </c>
      <c r="Q88" s="88">
        <f>IF(H88="W",P88,0)</f>
        <v>11</v>
      </c>
      <c r="R88" s="89" t="s">
        <v>429</v>
      </c>
      <c r="S88" s="90" t="s">
        <v>430</v>
      </c>
      <c r="T88" s="84">
        <f t="shared" si="3"/>
        <v>7.199999999999999</v>
      </c>
      <c r="U88" s="84">
        <f>IF(T88=0,0,VLOOKUP(T88,$BY$9:$CA$29,3,TRUE))</f>
        <v>25</v>
      </c>
      <c r="V88" s="42">
        <f aca="true" t="shared" si="25" ref="V88:AK92">IF($B88=0,0,INDEX(V$20:V$33,MATCH($B88,$U$20:$U$33,0))*$C88)</f>
        <v>0</v>
      </c>
      <c r="W88" s="42">
        <f t="shared" si="25"/>
        <v>0</v>
      </c>
      <c r="X88" s="42">
        <f t="shared" si="25"/>
        <v>0</v>
      </c>
      <c r="Y88" s="42">
        <f t="shared" si="25"/>
        <v>2</v>
      </c>
      <c r="Z88" s="42">
        <f t="shared" si="25"/>
        <v>1</v>
      </c>
      <c r="AA88" s="42">
        <f t="shared" si="25"/>
        <v>0</v>
      </c>
      <c r="AB88" s="42">
        <f t="shared" si="25"/>
        <v>0</v>
      </c>
      <c r="AC88" s="42">
        <f t="shared" si="25"/>
        <v>0</v>
      </c>
      <c r="AD88" s="42">
        <f t="shared" si="25"/>
        <v>1</v>
      </c>
      <c r="AE88" s="42">
        <f t="shared" si="25"/>
        <v>0</v>
      </c>
      <c r="AF88" s="42">
        <f t="shared" si="25"/>
        <v>2</v>
      </c>
      <c r="AG88" s="42">
        <f t="shared" si="25"/>
        <v>2</v>
      </c>
      <c r="AH88" s="42">
        <f t="shared" si="25"/>
        <v>0</v>
      </c>
      <c r="AI88" s="42">
        <f t="shared" si="25"/>
        <v>0</v>
      </c>
      <c r="AJ88" s="42">
        <f t="shared" si="25"/>
        <v>0</v>
      </c>
      <c r="AK88" s="42">
        <f t="shared" si="25"/>
        <v>1</v>
      </c>
      <c r="AL88" s="42">
        <f t="shared" si="23"/>
        <v>1</v>
      </c>
      <c r="AM88" s="42">
        <f t="shared" si="23"/>
        <v>1</v>
      </c>
    </row>
    <row r="89" spans="1:39" ht="12">
      <c r="A89" s="69">
        <v>21</v>
      </c>
      <c r="B89" s="69" t="s">
        <v>428</v>
      </c>
      <c r="C89" s="85">
        <v>3</v>
      </c>
      <c r="D89" s="85">
        <v>1000</v>
      </c>
      <c r="E89" s="86">
        <v>3</v>
      </c>
      <c r="F89" s="86">
        <f>E89*C89</f>
        <v>9</v>
      </c>
      <c r="G89" s="87">
        <f>D89*C89</f>
        <v>3000</v>
      </c>
      <c r="H89" s="80" t="s">
        <v>307</v>
      </c>
      <c r="I89" s="80">
        <v>70</v>
      </c>
      <c r="J89" s="88">
        <v>11</v>
      </c>
      <c r="K89" s="88">
        <f>C89*J89</f>
        <v>33</v>
      </c>
      <c r="L89" s="88">
        <f>IF(H89="W",K89,0)</f>
        <v>33</v>
      </c>
      <c r="M89" s="88"/>
      <c r="N89" s="88"/>
      <c r="O89" s="88">
        <f t="shared" si="22"/>
        <v>0</v>
      </c>
      <c r="P89" s="80">
        <f>IF(M89=0,K89,O89*C89)</f>
        <v>33</v>
      </c>
      <c r="Q89" s="88">
        <f>IF(H89="W",P89,0)</f>
        <v>33</v>
      </c>
      <c r="R89" s="89" t="s">
        <v>429</v>
      </c>
      <c r="S89" s="90" t="s">
        <v>430</v>
      </c>
      <c r="T89" s="84">
        <f t="shared" si="3"/>
        <v>7.199999999999999</v>
      </c>
      <c r="U89" s="84">
        <f>IF(T89=0,0,VLOOKUP(T89,$BY$9:$CA$29,3,TRUE))</f>
        <v>25</v>
      </c>
      <c r="V89" s="42">
        <f t="shared" si="25"/>
        <v>0</v>
      </c>
      <c r="W89" s="42">
        <f t="shared" si="25"/>
        <v>0</v>
      </c>
      <c r="X89" s="42">
        <f t="shared" si="25"/>
        <v>0</v>
      </c>
      <c r="Y89" s="42">
        <f t="shared" si="25"/>
        <v>6</v>
      </c>
      <c r="Z89" s="42">
        <f t="shared" si="25"/>
        <v>3</v>
      </c>
      <c r="AA89" s="42">
        <f t="shared" si="25"/>
        <v>0</v>
      </c>
      <c r="AB89" s="42">
        <f t="shared" si="25"/>
        <v>0</v>
      </c>
      <c r="AC89" s="42">
        <f t="shared" si="25"/>
        <v>0</v>
      </c>
      <c r="AD89" s="42">
        <f t="shared" si="25"/>
        <v>3</v>
      </c>
      <c r="AE89" s="42">
        <f t="shared" si="25"/>
        <v>0</v>
      </c>
      <c r="AF89" s="42">
        <f t="shared" si="25"/>
        <v>6</v>
      </c>
      <c r="AG89" s="42">
        <f t="shared" si="25"/>
        <v>6</v>
      </c>
      <c r="AH89" s="42">
        <f t="shared" si="25"/>
        <v>0</v>
      </c>
      <c r="AI89" s="42">
        <f t="shared" si="25"/>
        <v>0</v>
      </c>
      <c r="AJ89" s="42">
        <f t="shared" si="25"/>
        <v>0</v>
      </c>
      <c r="AK89" s="42">
        <f t="shared" si="25"/>
        <v>3</v>
      </c>
      <c r="AL89" s="42">
        <f t="shared" si="23"/>
        <v>3</v>
      </c>
      <c r="AM89" s="42">
        <f t="shared" si="23"/>
        <v>3</v>
      </c>
    </row>
    <row r="90" spans="1:39" ht="12">
      <c r="A90" s="69">
        <v>22</v>
      </c>
      <c r="B90" s="69" t="s">
        <v>428</v>
      </c>
      <c r="C90" s="85">
        <v>7</v>
      </c>
      <c r="D90" s="85">
        <v>1000</v>
      </c>
      <c r="E90" s="86">
        <v>2.5</v>
      </c>
      <c r="F90" s="86">
        <f>E90*C90</f>
        <v>17.5</v>
      </c>
      <c r="G90" s="87">
        <f>D90*C90</f>
        <v>7000</v>
      </c>
      <c r="H90" s="80" t="s">
        <v>307</v>
      </c>
      <c r="I90" s="80">
        <v>70</v>
      </c>
      <c r="J90" s="88">
        <v>11</v>
      </c>
      <c r="K90" s="88">
        <f>C90*J90</f>
        <v>77</v>
      </c>
      <c r="L90" s="88">
        <f>IF(H90="W",K90,0)</f>
        <v>77</v>
      </c>
      <c r="M90" s="88"/>
      <c r="N90" s="88"/>
      <c r="O90" s="88">
        <f t="shared" si="22"/>
        <v>0</v>
      </c>
      <c r="P90" s="80">
        <f>IF(M90=0,K90,O90*C90)</f>
        <v>77</v>
      </c>
      <c r="Q90" s="88">
        <f>IF(H90="W",P90,0)</f>
        <v>77</v>
      </c>
      <c r="R90" s="89" t="s">
        <v>429</v>
      </c>
      <c r="S90" s="90" t="s">
        <v>430</v>
      </c>
      <c r="T90" s="84">
        <f t="shared" si="3"/>
        <v>6</v>
      </c>
      <c r="U90" s="84">
        <f>IF(T90=0,0,VLOOKUP(T90,$BY$9:$CA$29,3,TRUE))</f>
        <v>25</v>
      </c>
      <c r="V90" s="42">
        <f t="shared" si="25"/>
        <v>0</v>
      </c>
      <c r="W90" s="42">
        <f t="shared" si="25"/>
        <v>0</v>
      </c>
      <c r="X90" s="42">
        <f t="shared" si="25"/>
        <v>0</v>
      </c>
      <c r="Y90" s="42">
        <f t="shared" si="25"/>
        <v>14</v>
      </c>
      <c r="Z90" s="42">
        <f t="shared" si="25"/>
        <v>7</v>
      </c>
      <c r="AA90" s="42">
        <f t="shared" si="25"/>
        <v>0</v>
      </c>
      <c r="AB90" s="42">
        <f t="shared" si="25"/>
        <v>0</v>
      </c>
      <c r="AC90" s="42">
        <f t="shared" si="25"/>
        <v>0</v>
      </c>
      <c r="AD90" s="42">
        <f t="shared" si="25"/>
        <v>7</v>
      </c>
      <c r="AE90" s="42">
        <f t="shared" si="25"/>
        <v>0</v>
      </c>
      <c r="AF90" s="42">
        <f t="shared" si="25"/>
        <v>14</v>
      </c>
      <c r="AG90" s="42">
        <f t="shared" si="25"/>
        <v>14</v>
      </c>
      <c r="AH90" s="42">
        <f t="shared" si="25"/>
        <v>0</v>
      </c>
      <c r="AI90" s="42">
        <f t="shared" si="25"/>
        <v>0</v>
      </c>
      <c r="AJ90" s="42">
        <f t="shared" si="25"/>
        <v>0</v>
      </c>
      <c r="AK90" s="42">
        <f t="shared" si="25"/>
        <v>7</v>
      </c>
      <c r="AL90" s="42">
        <f t="shared" si="23"/>
        <v>7</v>
      </c>
      <c r="AM90" s="42">
        <f t="shared" si="23"/>
        <v>7</v>
      </c>
    </row>
    <row r="91" spans="1:39" ht="12">
      <c r="A91" s="69">
        <v>23</v>
      </c>
      <c r="B91" s="69" t="s">
        <v>428</v>
      </c>
      <c r="C91" s="85">
        <v>1</v>
      </c>
      <c r="D91" s="85">
        <v>900</v>
      </c>
      <c r="E91" s="86">
        <v>2</v>
      </c>
      <c r="F91" s="86">
        <f>E91*C91</f>
        <v>2</v>
      </c>
      <c r="G91" s="87">
        <f>D91*C91</f>
        <v>900</v>
      </c>
      <c r="H91" s="80" t="s">
        <v>307</v>
      </c>
      <c r="I91" s="80">
        <v>70</v>
      </c>
      <c r="J91" s="88">
        <v>11</v>
      </c>
      <c r="K91" s="88">
        <f>C91*J91</f>
        <v>11</v>
      </c>
      <c r="L91" s="88">
        <f>IF(H91="W",K91,0)</f>
        <v>11</v>
      </c>
      <c r="M91" s="88"/>
      <c r="N91" s="88"/>
      <c r="O91" s="88">
        <f t="shared" si="22"/>
        <v>0</v>
      </c>
      <c r="P91" s="80">
        <f>IF(M91=0,K91,O91*C91)</f>
        <v>11</v>
      </c>
      <c r="Q91" s="88">
        <f>IF(H91="W",P91,0)</f>
        <v>11</v>
      </c>
      <c r="R91" s="89" t="s">
        <v>429</v>
      </c>
      <c r="S91" s="90" t="s">
        <v>430</v>
      </c>
      <c r="T91" s="84">
        <f t="shared" si="3"/>
        <v>4.8</v>
      </c>
      <c r="U91" s="84">
        <f>IF(T91=0,0,VLOOKUP(T91,$BY$9:$CA$29,3,TRUE))</f>
        <v>25</v>
      </c>
      <c r="V91" s="42">
        <f t="shared" si="25"/>
        <v>0</v>
      </c>
      <c r="W91" s="42">
        <f t="shared" si="25"/>
        <v>0</v>
      </c>
      <c r="X91" s="42">
        <f t="shared" si="25"/>
        <v>0</v>
      </c>
      <c r="Y91" s="42">
        <f t="shared" si="25"/>
        <v>2</v>
      </c>
      <c r="Z91" s="42">
        <f t="shared" si="25"/>
        <v>1</v>
      </c>
      <c r="AA91" s="42">
        <f t="shared" si="25"/>
        <v>0</v>
      </c>
      <c r="AB91" s="42">
        <f t="shared" si="25"/>
        <v>0</v>
      </c>
      <c r="AC91" s="42">
        <f t="shared" si="25"/>
        <v>0</v>
      </c>
      <c r="AD91" s="42">
        <f t="shared" si="25"/>
        <v>1</v>
      </c>
      <c r="AE91" s="42">
        <f t="shared" si="25"/>
        <v>0</v>
      </c>
      <c r="AF91" s="42">
        <f t="shared" si="25"/>
        <v>2</v>
      </c>
      <c r="AG91" s="42">
        <f t="shared" si="25"/>
        <v>2</v>
      </c>
      <c r="AH91" s="42">
        <f t="shared" si="25"/>
        <v>0</v>
      </c>
      <c r="AI91" s="42">
        <f t="shared" si="25"/>
        <v>0</v>
      </c>
      <c r="AJ91" s="42">
        <f t="shared" si="25"/>
        <v>0</v>
      </c>
      <c r="AK91" s="42">
        <f t="shared" si="25"/>
        <v>1</v>
      </c>
      <c r="AL91" s="42">
        <f t="shared" si="23"/>
        <v>1</v>
      </c>
      <c r="AM91" s="42">
        <f t="shared" si="23"/>
        <v>1</v>
      </c>
    </row>
    <row r="92" spans="1:39" ht="12">
      <c r="A92" s="69">
        <v>24</v>
      </c>
      <c r="B92" s="69" t="s">
        <v>428</v>
      </c>
      <c r="C92" s="85">
        <v>1</v>
      </c>
      <c r="D92" s="85">
        <v>700</v>
      </c>
      <c r="E92" s="86">
        <v>1.5</v>
      </c>
      <c r="F92" s="86">
        <f>E92*C92</f>
        <v>1.5</v>
      </c>
      <c r="G92" s="87">
        <f>D92*C92</f>
        <v>700</v>
      </c>
      <c r="H92" s="80" t="s">
        <v>307</v>
      </c>
      <c r="I92" s="80">
        <v>70</v>
      </c>
      <c r="J92" s="88">
        <v>11</v>
      </c>
      <c r="K92" s="88">
        <f>C92*J92</f>
        <v>11</v>
      </c>
      <c r="L92" s="88">
        <f>IF(H92="W",K92,0)</f>
        <v>11</v>
      </c>
      <c r="M92" s="88"/>
      <c r="N92" s="88"/>
      <c r="O92" s="88">
        <f t="shared" si="22"/>
        <v>0</v>
      </c>
      <c r="P92" s="80">
        <f>IF(M92=0,K92,O92*C92)</f>
        <v>11</v>
      </c>
      <c r="Q92" s="88">
        <f>IF(H92="W",P92,0)</f>
        <v>11</v>
      </c>
      <c r="R92" s="89" t="s">
        <v>429</v>
      </c>
      <c r="S92" s="90" t="s">
        <v>430</v>
      </c>
      <c r="T92" s="84">
        <f t="shared" si="3"/>
        <v>3.5999999999999996</v>
      </c>
      <c r="U92" s="84">
        <f>IF(T92=0,0,VLOOKUP(T92,$BY$9:$CA$29,3,TRUE))</f>
        <v>25</v>
      </c>
      <c r="V92" s="42">
        <f t="shared" si="25"/>
        <v>0</v>
      </c>
      <c r="W92" s="42">
        <f t="shared" si="25"/>
        <v>0</v>
      </c>
      <c r="X92" s="42">
        <f t="shared" si="25"/>
        <v>0</v>
      </c>
      <c r="Y92" s="42">
        <f t="shared" si="25"/>
        <v>2</v>
      </c>
      <c r="Z92" s="42">
        <f t="shared" si="25"/>
        <v>1</v>
      </c>
      <c r="AA92" s="42">
        <f t="shared" si="25"/>
        <v>0</v>
      </c>
      <c r="AB92" s="42">
        <f t="shared" si="25"/>
        <v>0</v>
      </c>
      <c r="AC92" s="42">
        <f t="shared" si="25"/>
        <v>0</v>
      </c>
      <c r="AD92" s="42">
        <f t="shared" si="25"/>
        <v>1</v>
      </c>
      <c r="AE92" s="42">
        <f t="shared" si="25"/>
        <v>0</v>
      </c>
      <c r="AF92" s="42">
        <f t="shared" si="25"/>
        <v>2</v>
      </c>
      <c r="AG92" s="42">
        <f t="shared" si="25"/>
        <v>2</v>
      </c>
      <c r="AH92" s="42">
        <f t="shared" si="25"/>
        <v>0</v>
      </c>
      <c r="AI92" s="42">
        <f t="shared" si="25"/>
        <v>0</v>
      </c>
      <c r="AJ92" s="42">
        <f t="shared" si="25"/>
        <v>0</v>
      </c>
      <c r="AK92" s="42">
        <f t="shared" si="25"/>
        <v>1</v>
      </c>
      <c r="AL92" s="42">
        <f t="shared" si="23"/>
        <v>1</v>
      </c>
      <c r="AM92" s="42">
        <f t="shared" si="23"/>
        <v>1</v>
      </c>
    </row>
    <row r="93" spans="1:39" ht="12">
      <c r="A93" s="69"/>
      <c r="B93" s="69"/>
      <c r="C93" s="85"/>
      <c r="D93" s="85"/>
      <c r="E93" s="86"/>
      <c r="F93" s="86"/>
      <c r="G93" s="87"/>
      <c r="H93" s="80"/>
      <c r="I93" s="80"/>
      <c r="J93" s="88"/>
      <c r="K93" s="88"/>
      <c r="L93" s="88"/>
      <c r="M93" s="88"/>
      <c r="N93" s="88"/>
      <c r="O93" s="88"/>
      <c r="P93" s="80"/>
      <c r="Q93" s="88"/>
      <c r="R93" s="89"/>
      <c r="S93" s="90"/>
      <c r="T93" s="91"/>
      <c r="U93" s="84"/>
      <c r="V93" s="42"/>
      <c r="W93" s="42"/>
      <c r="X93" s="42"/>
      <c r="Y93" s="42"/>
      <c r="Z93" s="42"/>
      <c r="AA93" s="42"/>
      <c r="AB93" s="42"/>
      <c r="AC93" s="42"/>
      <c r="AD93" s="42"/>
      <c r="AE93" s="42"/>
      <c r="AF93" s="42"/>
      <c r="AG93" s="42"/>
      <c r="AH93" s="42"/>
      <c r="AI93" s="42"/>
      <c r="AJ93" s="42"/>
      <c r="AK93" s="42"/>
      <c r="AL93" s="42"/>
      <c r="AM93" s="42"/>
    </row>
    <row r="94" spans="1:39" ht="12">
      <c r="A94" s="69">
        <v>25</v>
      </c>
      <c r="B94" s="69" t="s">
        <v>431</v>
      </c>
      <c r="C94" s="85">
        <v>1</v>
      </c>
      <c r="D94" s="85">
        <v>6800</v>
      </c>
      <c r="E94" s="86">
        <v>14</v>
      </c>
      <c r="F94" s="86">
        <f aca="true" t="shared" si="26" ref="F94:F103">E94*C94</f>
        <v>14</v>
      </c>
      <c r="G94" s="87">
        <f aca="true" t="shared" si="27" ref="G94:G103">D94*C94</f>
        <v>6800</v>
      </c>
      <c r="H94" s="80" t="s">
        <v>307</v>
      </c>
      <c r="I94" s="80">
        <v>70</v>
      </c>
      <c r="J94" s="88">
        <v>11</v>
      </c>
      <c r="K94" s="88">
        <f aca="true" t="shared" si="28" ref="K94:K103">C94*J94</f>
        <v>11</v>
      </c>
      <c r="L94" s="88">
        <f aca="true" t="shared" si="29" ref="L94:L103">IF(H94="W",K94,0)</f>
        <v>11</v>
      </c>
      <c r="M94" s="88"/>
      <c r="N94" s="88"/>
      <c r="O94" s="88">
        <f>N94*M94</f>
        <v>0</v>
      </c>
      <c r="P94" s="80">
        <f aca="true" t="shared" si="30" ref="P94:P103">IF(M94=0,K94,O94*C94)</f>
        <v>11</v>
      </c>
      <c r="Q94" s="88">
        <f aca="true" t="shared" si="31" ref="Q94:Q103">IF(H94="W",P94,0)</f>
        <v>11</v>
      </c>
      <c r="R94" s="89" t="s">
        <v>429</v>
      </c>
      <c r="S94" s="90" t="s">
        <v>430</v>
      </c>
      <c r="T94" s="84">
        <f t="shared" si="3"/>
        <v>33.6</v>
      </c>
      <c r="U94" s="84">
        <f aca="true" t="shared" si="32" ref="U94:U103">IF(T94=0,0,VLOOKUP(T94,$BY$9:$CA$29,3,TRUE))</f>
        <v>50</v>
      </c>
      <c r="V94" s="42">
        <f aca="true" t="shared" si="33" ref="V94:AK103">IF($B94=0,0,INDEX(V$20:V$33,MATCH($B94,$U$20:$U$33,0))*$C94)</f>
        <v>0</v>
      </c>
      <c r="W94" s="42">
        <f t="shared" si="33"/>
        <v>0</v>
      </c>
      <c r="X94" s="42">
        <f t="shared" si="33"/>
        <v>0</v>
      </c>
      <c r="Y94" s="42">
        <f t="shared" si="33"/>
        <v>2</v>
      </c>
      <c r="Z94" s="42">
        <f t="shared" si="33"/>
        <v>1</v>
      </c>
      <c r="AA94" s="42">
        <f t="shared" si="33"/>
        <v>0</v>
      </c>
      <c r="AB94" s="42">
        <f t="shared" si="33"/>
        <v>0</v>
      </c>
      <c r="AC94" s="42">
        <f t="shared" si="33"/>
        <v>0</v>
      </c>
      <c r="AD94" s="42">
        <f t="shared" si="33"/>
        <v>1</v>
      </c>
      <c r="AE94" s="42">
        <f t="shared" si="33"/>
        <v>0</v>
      </c>
      <c r="AF94" s="42">
        <f t="shared" si="33"/>
        <v>2</v>
      </c>
      <c r="AG94" s="42">
        <f t="shared" si="33"/>
        <v>2</v>
      </c>
      <c r="AH94" s="42">
        <f t="shared" si="33"/>
        <v>0</v>
      </c>
      <c r="AI94" s="42">
        <f t="shared" si="33"/>
        <v>0</v>
      </c>
      <c r="AJ94" s="42">
        <f t="shared" si="33"/>
        <v>0</v>
      </c>
      <c r="AK94" s="42">
        <f t="shared" si="33"/>
        <v>1</v>
      </c>
      <c r="AL94" s="42">
        <f t="shared" si="23"/>
        <v>1</v>
      </c>
      <c r="AM94" s="42">
        <f t="shared" si="23"/>
        <v>1</v>
      </c>
    </row>
    <row r="95" spans="1:39" ht="12">
      <c r="A95" s="69">
        <v>26</v>
      </c>
      <c r="B95" s="69" t="s">
        <v>431</v>
      </c>
      <c r="C95" s="85">
        <v>2</v>
      </c>
      <c r="D95" s="85">
        <v>6000</v>
      </c>
      <c r="E95" s="86">
        <v>12</v>
      </c>
      <c r="F95" s="86">
        <f t="shared" si="26"/>
        <v>24</v>
      </c>
      <c r="G95" s="87">
        <f t="shared" si="27"/>
        <v>12000</v>
      </c>
      <c r="H95" s="80" t="s">
        <v>307</v>
      </c>
      <c r="I95" s="80">
        <v>70</v>
      </c>
      <c r="J95" s="88">
        <v>11</v>
      </c>
      <c r="K95" s="88">
        <f t="shared" si="28"/>
        <v>22</v>
      </c>
      <c r="L95" s="88">
        <f t="shared" si="29"/>
        <v>22</v>
      </c>
      <c r="M95" s="88"/>
      <c r="N95" s="88"/>
      <c r="O95" s="88">
        <f aca="true" t="shared" si="34" ref="O95:O103">N95*M95</f>
        <v>0</v>
      </c>
      <c r="P95" s="80">
        <f t="shared" si="30"/>
        <v>22</v>
      </c>
      <c r="Q95" s="88">
        <f t="shared" si="31"/>
        <v>22</v>
      </c>
      <c r="R95" s="89" t="s">
        <v>429</v>
      </c>
      <c r="S95" s="90" t="s">
        <v>430</v>
      </c>
      <c r="T95" s="84">
        <f t="shared" si="3"/>
        <v>28.799999999999997</v>
      </c>
      <c r="U95" s="84">
        <f t="shared" si="32"/>
        <v>50</v>
      </c>
      <c r="V95" s="42">
        <f t="shared" si="33"/>
        <v>0</v>
      </c>
      <c r="W95" s="42">
        <f t="shared" si="33"/>
        <v>0</v>
      </c>
      <c r="X95" s="42">
        <f t="shared" si="33"/>
        <v>0</v>
      </c>
      <c r="Y95" s="42">
        <f t="shared" si="33"/>
        <v>4</v>
      </c>
      <c r="Z95" s="42">
        <f t="shared" si="33"/>
        <v>2</v>
      </c>
      <c r="AA95" s="42">
        <f t="shared" si="33"/>
        <v>0</v>
      </c>
      <c r="AB95" s="42">
        <f t="shared" si="33"/>
        <v>0</v>
      </c>
      <c r="AC95" s="42">
        <f t="shared" si="33"/>
        <v>0</v>
      </c>
      <c r="AD95" s="42">
        <f t="shared" si="33"/>
        <v>2</v>
      </c>
      <c r="AE95" s="42">
        <f t="shared" si="33"/>
        <v>0</v>
      </c>
      <c r="AF95" s="42">
        <f t="shared" si="33"/>
        <v>4</v>
      </c>
      <c r="AG95" s="42">
        <f t="shared" si="33"/>
        <v>4</v>
      </c>
      <c r="AH95" s="42">
        <f t="shared" si="33"/>
        <v>0</v>
      </c>
      <c r="AI95" s="42">
        <f t="shared" si="33"/>
        <v>0</v>
      </c>
      <c r="AJ95" s="42">
        <f t="shared" si="33"/>
        <v>0</v>
      </c>
      <c r="AK95" s="42">
        <f t="shared" si="33"/>
        <v>2</v>
      </c>
      <c r="AL95" s="42">
        <f aca="true" t="shared" si="35" ref="AL95:AM103">IF($B95=0,0,INDEX(AL$20:AL$33,MATCH($B95,$U$20:$U$33,0))*$C95)</f>
        <v>2</v>
      </c>
      <c r="AM95" s="42">
        <f t="shared" si="35"/>
        <v>2</v>
      </c>
    </row>
    <row r="96" spans="1:39" ht="12">
      <c r="A96" s="69">
        <v>27</v>
      </c>
      <c r="B96" s="69" t="s">
        <v>431</v>
      </c>
      <c r="C96" s="85">
        <v>2</v>
      </c>
      <c r="D96" s="85">
        <v>5500</v>
      </c>
      <c r="E96" s="86">
        <v>11.5</v>
      </c>
      <c r="F96" s="86">
        <f t="shared" si="26"/>
        <v>23</v>
      </c>
      <c r="G96" s="87">
        <f t="shared" si="27"/>
        <v>11000</v>
      </c>
      <c r="H96" s="80" t="s">
        <v>307</v>
      </c>
      <c r="I96" s="80">
        <v>70</v>
      </c>
      <c r="J96" s="88">
        <v>11</v>
      </c>
      <c r="K96" s="88">
        <f t="shared" si="28"/>
        <v>22</v>
      </c>
      <c r="L96" s="88">
        <f t="shared" si="29"/>
        <v>22</v>
      </c>
      <c r="M96" s="88"/>
      <c r="N96" s="88"/>
      <c r="O96" s="88">
        <f t="shared" si="34"/>
        <v>0</v>
      </c>
      <c r="P96" s="80">
        <f t="shared" si="30"/>
        <v>22</v>
      </c>
      <c r="Q96" s="88">
        <f t="shared" si="31"/>
        <v>22</v>
      </c>
      <c r="R96" s="89" t="s">
        <v>429</v>
      </c>
      <c r="S96" s="90" t="s">
        <v>430</v>
      </c>
      <c r="T96" s="84">
        <f t="shared" si="3"/>
        <v>27.599999999999998</v>
      </c>
      <c r="U96" s="84">
        <f t="shared" si="32"/>
        <v>50</v>
      </c>
      <c r="V96" s="42">
        <f t="shared" si="33"/>
        <v>0</v>
      </c>
      <c r="W96" s="42">
        <f t="shared" si="33"/>
        <v>0</v>
      </c>
      <c r="X96" s="42">
        <f t="shared" si="33"/>
        <v>0</v>
      </c>
      <c r="Y96" s="42">
        <f t="shared" si="33"/>
        <v>4</v>
      </c>
      <c r="Z96" s="42">
        <f t="shared" si="33"/>
        <v>2</v>
      </c>
      <c r="AA96" s="42">
        <f t="shared" si="33"/>
        <v>0</v>
      </c>
      <c r="AB96" s="42">
        <f t="shared" si="33"/>
        <v>0</v>
      </c>
      <c r="AC96" s="42">
        <f t="shared" si="33"/>
        <v>0</v>
      </c>
      <c r="AD96" s="42">
        <f t="shared" si="33"/>
        <v>2</v>
      </c>
      <c r="AE96" s="42">
        <f t="shared" si="33"/>
        <v>0</v>
      </c>
      <c r="AF96" s="42">
        <f t="shared" si="33"/>
        <v>4</v>
      </c>
      <c r="AG96" s="42">
        <f t="shared" si="33"/>
        <v>4</v>
      </c>
      <c r="AH96" s="42">
        <f t="shared" si="33"/>
        <v>0</v>
      </c>
      <c r="AI96" s="42">
        <f t="shared" si="33"/>
        <v>0</v>
      </c>
      <c r="AJ96" s="42">
        <f t="shared" si="33"/>
        <v>0</v>
      </c>
      <c r="AK96" s="42">
        <f t="shared" si="33"/>
        <v>2</v>
      </c>
      <c r="AL96" s="42">
        <f t="shared" si="35"/>
        <v>2</v>
      </c>
      <c r="AM96" s="42">
        <f t="shared" si="35"/>
        <v>2</v>
      </c>
    </row>
    <row r="97" spans="1:39" ht="12">
      <c r="A97" s="69">
        <v>28</v>
      </c>
      <c r="B97" s="69" t="s">
        <v>431</v>
      </c>
      <c r="C97" s="85">
        <v>1</v>
      </c>
      <c r="D97" s="85">
        <v>2200</v>
      </c>
      <c r="E97" s="86">
        <v>4.5</v>
      </c>
      <c r="F97" s="86">
        <f t="shared" si="26"/>
        <v>4.5</v>
      </c>
      <c r="G97" s="87">
        <f t="shared" si="27"/>
        <v>2200</v>
      </c>
      <c r="H97" s="80" t="s">
        <v>307</v>
      </c>
      <c r="I97" s="80">
        <v>70</v>
      </c>
      <c r="J97" s="88">
        <v>11</v>
      </c>
      <c r="K97" s="88">
        <f t="shared" si="28"/>
        <v>11</v>
      </c>
      <c r="L97" s="88">
        <f t="shared" si="29"/>
        <v>11</v>
      </c>
      <c r="M97" s="88"/>
      <c r="N97" s="88"/>
      <c r="O97" s="88">
        <f t="shared" si="34"/>
        <v>0</v>
      </c>
      <c r="P97" s="80">
        <f t="shared" si="30"/>
        <v>11</v>
      </c>
      <c r="Q97" s="88">
        <f t="shared" si="31"/>
        <v>11</v>
      </c>
      <c r="R97" s="89" t="s">
        <v>429</v>
      </c>
      <c r="S97" s="90" t="s">
        <v>430</v>
      </c>
      <c r="T97" s="84">
        <f t="shared" si="3"/>
        <v>10.799999999999999</v>
      </c>
      <c r="U97" s="84">
        <f t="shared" si="32"/>
        <v>32</v>
      </c>
      <c r="V97" s="42">
        <f t="shared" si="33"/>
        <v>0</v>
      </c>
      <c r="W97" s="42">
        <f t="shared" si="33"/>
        <v>0</v>
      </c>
      <c r="X97" s="42">
        <f t="shared" si="33"/>
        <v>0</v>
      </c>
      <c r="Y97" s="42">
        <f t="shared" si="33"/>
        <v>2</v>
      </c>
      <c r="Z97" s="42">
        <f t="shared" si="33"/>
        <v>1</v>
      </c>
      <c r="AA97" s="42">
        <f t="shared" si="33"/>
        <v>0</v>
      </c>
      <c r="AB97" s="42">
        <f t="shared" si="33"/>
        <v>0</v>
      </c>
      <c r="AC97" s="42">
        <f t="shared" si="33"/>
        <v>0</v>
      </c>
      <c r="AD97" s="42">
        <f t="shared" si="33"/>
        <v>1</v>
      </c>
      <c r="AE97" s="42">
        <f t="shared" si="33"/>
        <v>0</v>
      </c>
      <c r="AF97" s="42">
        <f t="shared" si="33"/>
        <v>2</v>
      </c>
      <c r="AG97" s="42">
        <f t="shared" si="33"/>
        <v>2</v>
      </c>
      <c r="AH97" s="42">
        <f t="shared" si="33"/>
        <v>0</v>
      </c>
      <c r="AI97" s="42">
        <f t="shared" si="33"/>
        <v>0</v>
      </c>
      <c r="AJ97" s="42">
        <f t="shared" si="33"/>
        <v>0</v>
      </c>
      <c r="AK97" s="42">
        <f t="shared" si="33"/>
        <v>1</v>
      </c>
      <c r="AL97" s="42">
        <f t="shared" si="35"/>
        <v>1</v>
      </c>
      <c r="AM97" s="42">
        <f t="shared" si="35"/>
        <v>1</v>
      </c>
    </row>
    <row r="98" spans="1:39" ht="12">
      <c r="A98" s="69">
        <v>29</v>
      </c>
      <c r="B98" s="69" t="s">
        <v>431</v>
      </c>
      <c r="C98" s="85">
        <v>1</v>
      </c>
      <c r="D98" s="85">
        <v>2100</v>
      </c>
      <c r="E98" s="86">
        <v>4.5</v>
      </c>
      <c r="F98" s="86">
        <f t="shared" si="26"/>
        <v>4.5</v>
      </c>
      <c r="G98" s="87">
        <f t="shared" si="27"/>
        <v>2100</v>
      </c>
      <c r="H98" s="80" t="s">
        <v>307</v>
      </c>
      <c r="I98" s="80">
        <v>70</v>
      </c>
      <c r="J98" s="88">
        <v>11</v>
      </c>
      <c r="K98" s="88">
        <f t="shared" si="28"/>
        <v>11</v>
      </c>
      <c r="L98" s="88">
        <f t="shared" si="29"/>
        <v>11</v>
      </c>
      <c r="M98" s="88"/>
      <c r="N98" s="88"/>
      <c r="O98" s="88">
        <f t="shared" si="34"/>
        <v>0</v>
      </c>
      <c r="P98" s="80">
        <f t="shared" si="30"/>
        <v>11</v>
      </c>
      <c r="Q98" s="88">
        <f t="shared" si="31"/>
        <v>11</v>
      </c>
      <c r="R98" s="89" t="s">
        <v>429</v>
      </c>
      <c r="S98" s="90" t="s">
        <v>430</v>
      </c>
      <c r="T98" s="84">
        <f t="shared" si="3"/>
        <v>10.799999999999999</v>
      </c>
      <c r="U98" s="84">
        <f t="shared" si="32"/>
        <v>32</v>
      </c>
      <c r="V98" s="42">
        <f t="shared" si="33"/>
        <v>0</v>
      </c>
      <c r="W98" s="42">
        <f t="shared" si="33"/>
        <v>0</v>
      </c>
      <c r="X98" s="42">
        <f t="shared" si="33"/>
        <v>0</v>
      </c>
      <c r="Y98" s="42">
        <f t="shared" si="33"/>
        <v>2</v>
      </c>
      <c r="Z98" s="42">
        <f t="shared" si="33"/>
        <v>1</v>
      </c>
      <c r="AA98" s="42">
        <f t="shared" si="33"/>
        <v>0</v>
      </c>
      <c r="AB98" s="42">
        <f t="shared" si="33"/>
        <v>0</v>
      </c>
      <c r="AC98" s="42">
        <f t="shared" si="33"/>
        <v>0</v>
      </c>
      <c r="AD98" s="42">
        <f t="shared" si="33"/>
        <v>1</v>
      </c>
      <c r="AE98" s="42">
        <f t="shared" si="33"/>
        <v>0</v>
      </c>
      <c r="AF98" s="42">
        <f t="shared" si="33"/>
        <v>2</v>
      </c>
      <c r="AG98" s="42">
        <f t="shared" si="33"/>
        <v>2</v>
      </c>
      <c r="AH98" s="42">
        <f t="shared" si="33"/>
        <v>0</v>
      </c>
      <c r="AI98" s="42">
        <f t="shared" si="33"/>
        <v>0</v>
      </c>
      <c r="AJ98" s="42">
        <f t="shared" si="33"/>
        <v>0</v>
      </c>
      <c r="AK98" s="42">
        <f t="shared" si="33"/>
        <v>1</v>
      </c>
      <c r="AL98" s="42">
        <f t="shared" si="35"/>
        <v>1</v>
      </c>
      <c r="AM98" s="42">
        <f t="shared" si="35"/>
        <v>1</v>
      </c>
    </row>
    <row r="99" spans="1:39" ht="12">
      <c r="A99" s="69">
        <v>30</v>
      </c>
      <c r="B99" s="69" t="s">
        <v>431</v>
      </c>
      <c r="C99" s="85">
        <v>1</v>
      </c>
      <c r="D99" s="85">
        <v>2000</v>
      </c>
      <c r="E99" s="86">
        <v>5.5</v>
      </c>
      <c r="F99" s="86">
        <f t="shared" si="26"/>
        <v>5.5</v>
      </c>
      <c r="G99" s="87">
        <f t="shared" si="27"/>
        <v>2000</v>
      </c>
      <c r="H99" s="80" t="s">
        <v>307</v>
      </c>
      <c r="I99" s="80">
        <v>70</v>
      </c>
      <c r="J99" s="88">
        <v>11</v>
      </c>
      <c r="K99" s="88">
        <f t="shared" si="28"/>
        <v>11</v>
      </c>
      <c r="L99" s="88">
        <f t="shared" si="29"/>
        <v>11</v>
      </c>
      <c r="M99" s="88"/>
      <c r="N99" s="88"/>
      <c r="O99" s="88">
        <f t="shared" si="34"/>
        <v>0</v>
      </c>
      <c r="P99" s="80">
        <f t="shared" si="30"/>
        <v>11</v>
      </c>
      <c r="Q99" s="88">
        <f t="shared" si="31"/>
        <v>11</v>
      </c>
      <c r="R99" s="89" t="s">
        <v>429</v>
      </c>
      <c r="S99" s="90" t="s">
        <v>430</v>
      </c>
      <c r="T99" s="84">
        <f t="shared" si="3"/>
        <v>13.2</v>
      </c>
      <c r="U99" s="84">
        <f t="shared" si="32"/>
        <v>32</v>
      </c>
      <c r="V99" s="42">
        <f t="shared" si="33"/>
        <v>0</v>
      </c>
      <c r="W99" s="42">
        <f t="shared" si="33"/>
        <v>0</v>
      </c>
      <c r="X99" s="42">
        <f t="shared" si="33"/>
        <v>0</v>
      </c>
      <c r="Y99" s="42">
        <f t="shared" si="33"/>
        <v>2</v>
      </c>
      <c r="Z99" s="42">
        <f t="shared" si="33"/>
        <v>1</v>
      </c>
      <c r="AA99" s="42">
        <f t="shared" si="33"/>
        <v>0</v>
      </c>
      <c r="AB99" s="42">
        <f t="shared" si="33"/>
        <v>0</v>
      </c>
      <c r="AC99" s="42">
        <f t="shared" si="33"/>
        <v>0</v>
      </c>
      <c r="AD99" s="42">
        <f t="shared" si="33"/>
        <v>1</v>
      </c>
      <c r="AE99" s="42">
        <f t="shared" si="33"/>
        <v>0</v>
      </c>
      <c r="AF99" s="42">
        <f t="shared" si="33"/>
        <v>2</v>
      </c>
      <c r="AG99" s="42">
        <f t="shared" si="33"/>
        <v>2</v>
      </c>
      <c r="AH99" s="42">
        <f t="shared" si="33"/>
        <v>0</v>
      </c>
      <c r="AI99" s="42">
        <f t="shared" si="33"/>
        <v>0</v>
      </c>
      <c r="AJ99" s="42">
        <f t="shared" si="33"/>
        <v>0</v>
      </c>
      <c r="AK99" s="42">
        <f t="shared" si="33"/>
        <v>1</v>
      </c>
      <c r="AL99" s="42">
        <f t="shared" si="35"/>
        <v>1</v>
      </c>
      <c r="AM99" s="42">
        <f t="shared" si="35"/>
        <v>1</v>
      </c>
    </row>
    <row r="100" spans="1:39" ht="12">
      <c r="A100" s="69">
        <v>31</v>
      </c>
      <c r="B100" s="69" t="s">
        <v>431</v>
      </c>
      <c r="C100" s="85">
        <v>1</v>
      </c>
      <c r="D100" s="85">
        <v>1700</v>
      </c>
      <c r="E100" s="86">
        <v>4.5</v>
      </c>
      <c r="F100" s="86">
        <f t="shared" si="26"/>
        <v>4.5</v>
      </c>
      <c r="G100" s="87">
        <f t="shared" si="27"/>
        <v>1700</v>
      </c>
      <c r="H100" s="80" t="s">
        <v>307</v>
      </c>
      <c r="I100" s="80">
        <v>70</v>
      </c>
      <c r="J100" s="88">
        <v>11</v>
      </c>
      <c r="K100" s="88">
        <f t="shared" si="28"/>
        <v>11</v>
      </c>
      <c r="L100" s="88">
        <f t="shared" si="29"/>
        <v>11</v>
      </c>
      <c r="M100" s="88"/>
      <c r="N100" s="88"/>
      <c r="O100" s="88">
        <f t="shared" si="34"/>
        <v>0</v>
      </c>
      <c r="P100" s="80">
        <f t="shared" si="30"/>
        <v>11</v>
      </c>
      <c r="Q100" s="88">
        <f t="shared" si="31"/>
        <v>11</v>
      </c>
      <c r="R100" s="89" t="s">
        <v>429</v>
      </c>
      <c r="S100" s="90" t="s">
        <v>430</v>
      </c>
      <c r="T100" s="84">
        <f t="shared" si="3"/>
        <v>10.799999999999999</v>
      </c>
      <c r="U100" s="84">
        <f t="shared" si="32"/>
        <v>32</v>
      </c>
      <c r="V100" s="42">
        <f t="shared" si="33"/>
        <v>0</v>
      </c>
      <c r="W100" s="42">
        <f t="shared" si="33"/>
        <v>0</v>
      </c>
      <c r="X100" s="42">
        <f t="shared" si="33"/>
        <v>0</v>
      </c>
      <c r="Y100" s="42">
        <f t="shared" si="33"/>
        <v>2</v>
      </c>
      <c r="Z100" s="42">
        <f t="shared" si="33"/>
        <v>1</v>
      </c>
      <c r="AA100" s="42">
        <f t="shared" si="33"/>
        <v>0</v>
      </c>
      <c r="AB100" s="42">
        <f t="shared" si="33"/>
        <v>0</v>
      </c>
      <c r="AC100" s="42">
        <f t="shared" si="33"/>
        <v>0</v>
      </c>
      <c r="AD100" s="42">
        <f t="shared" si="33"/>
        <v>1</v>
      </c>
      <c r="AE100" s="42">
        <f t="shared" si="33"/>
        <v>0</v>
      </c>
      <c r="AF100" s="42">
        <f t="shared" si="33"/>
        <v>2</v>
      </c>
      <c r="AG100" s="42">
        <f t="shared" si="33"/>
        <v>2</v>
      </c>
      <c r="AH100" s="42">
        <f t="shared" si="33"/>
        <v>0</v>
      </c>
      <c r="AI100" s="42">
        <f t="shared" si="33"/>
        <v>0</v>
      </c>
      <c r="AJ100" s="42">
        <f t="shared" si="33"/>
        <v>0</v>
      </c>
      <c r="AK100" s="42">
        <f t="shared" si="33"/>
        <v>1</v>
      </c>
      <c r="AL100" s="42">
        <f t="shared" si="35"/>
        <v>1</v>
      </c>
      <c r="AM100" s="42">
        <f t="shared" si="35"/>
        <v>1</v>
      </c>
    </row>
    <row r="101" spans="1:39" ht="12">
      <c r="A101" s="69">
        <v>32</v>
      </c>
      <c r="B101" s="69" t="s">
        <v>431</v>
      </c>
      <c r="C101" s="85">
        <v>1</v>
      </c>
      <c r="D101" s="85">
        <v>1600</v>
      </c>
      <c r="E101" s="86">
        <v>3.5</v>
      </c>
      <c r="F101" s="86">
        <f t="shared" si="26"/>
        <v>3.5</v>
      </c>
      <c r="G101" s="87">
        <f t="shared" si="27"/>
        <v>1600</v>
      </c>
      <c r="H101" s="80" t="s">
        <v>307</v>
      </c>
      <c r="I101" s="80">
        <v>70</v>
      </c>
      <c r="J101" s="88">
        <v>11</v>
      </c>
      <c r="K101" s="88">
        <f t="shared" si="28"/>
        <v>11</v>
      </c>
      <c r="L101" s="88">
        <f t="shared" si="29"/>
        <v>11</v>
      </c>
      <c r="M101" s="88"/>
      <c r="N101" s="88"/>
      <c r="O101" s="88">
        <f t="shared" si="34"/>
        <v>0</v>
      </c>
      <c r="P101" s="80">
        <f t="shared" si="30"/>
        <v>11</v>
      </c>
      <c r="Q101" s="88">
        <f t="shared" si="31"/>
        <v>11</v>
      </c>
      <c r="R101" s="89" t="s">
        <v>429</v>
      </c>
      <c r="S101" s="90" t="s">
        <v>430</v>
      </c>
      <c r="T101" s="84">
        <f t="shared" si="3"/>
        <v>8.4</v>
      </c>
      <c r="U101" s="84">
        <f t="shared" si="32"/>
        <v>32</v>
      </c>
      <c r="V101" s="42">
        <f t="shared" si="33"/>
        <v>0</v>
      </c>
      <c r="W101" s="42">
        <f t="shared" si="33"/>
        <v>0</v>
      </c>
      <c r="X101" s="42">
        <f t="shared" si="33"/>
        <v>0</v>
      </c>
      <c r="Y101" s="42">
        <f t="shared" si="33"/>
        <v>2</v>
      </c>
      <c r="Z101" s="42">
        <f t="shared" si="33"/>
        <v>1</v>
      </c>
      <c r="AA101" s="42">
        <f t="shared" si="33"/>
        <v>0</v>
      </c>
      <c r="AB101" s="42">
        <f t="shared" si="33"/>
        <v>0</v>
      </c>
      <c r="AC101" s="42">
        <f t="shared" si="33"/>
        <v>0</v>
      </c>
      <c r="AD101" s="42">
        <f t="shared" si="33"/>
        <v>1</v>
      </c>
      <c r="AE101" s="42">
        <f t="shared" si="33"/>
        <v>0</v>
      </c>
      <c r="AF101" s="42">
        <f t="shared" si="33"/>
        <v>2</v>
      </c>
      <c r="AG101" s="42">
        <f t="shared" si="33"/>
        <v>2</v>
      </c>
      <c r="AH101" s="42">
        <f t="shared" si="33"/>
        <v>0</v>
      </c>
      <c r="AI101" s="42">
        <f t="shared" si="33"/>
        <v>0</v>
      </c>
      <c r="AJ101" s="42">
        <f t="shared" si="33"/>
        <v>0</v>
      </c>
      <c r="AK101" s="42">
        <f t="shared" si="33"/>
        <v>1</v>
      </c>
      <c r="AL101" s="42">
        <f t="shared" si="35"/>
        <v>1</v>
      </c>
      <c r="AM101" s="42">
        <f t="shared" si="35"/>
        <v>1</v>
      </c>
    </row>
    <row r="102" spans="1:39" ht="12">
      <c r="A102" s="69">
        <v>33</v>
      </c>
      <c r="B102" s="69" t="s">
        <v>431</v>
      </c>
      <c r="C102" s="85">
        <v>1</v>
      </c>
      <c r="D102" s="85">
        <v>1300</v>
      </c>
      <c r="E102" s="86">
        <v>3.5</v>
      </c>
      <c r="F102" s="86">
        <f t="shared" si="26"/>
        <v>3.5</v>
      </c>
      <c r="G102" s="87">
        <f t="shared" si="27"/>
        <v>1300</v>
      </c>
      <c r="H102" s="80" t="s">
        <v>307</v>
      </c>
      <c r="I102" s="80">
        <v>70</v>
      </c>
      <c r="J102" s="88">
        <v>11</v>
      </c>
      <c r="K102" s="88">
        <f t="shared" si="28"/>
        <v>11</v>
      </c>
      <c r="L102" s="88">
        <f t="shared" si="29"/>
        <v>11</v>
      </c>
      <c r="M102" s="88"/>
      <c r="N102" s="88"/>
      <c r="O102" s="88">
        <f t="shared" si="34"/>
        <v>0</v>
      </c>
      <c r="P102" s="80">
        <f t="shared" si="30"/>
        <v>11</v>
      </c>
      <c r="Q102" s="88">
        <f t="shared" si="31"/>
        <v>11</v>
      </c>
      <c r="R102" s="89" t="s">
        <v>429</v>
      </c>
      <c r="S102" s="90" t="s">
        <v>430</v>
      </c>
      <c r="T102" s="84">
        <f t="shared" si="3"/>
        <v>8.4</v>
      </c>
      <c r="U102" s="84">
        <f t="shared" si="32"/>
        <v>32</v>
      </c>
      <c r="V102" s="42">
        <f t="shared" si="33"/>
        <v>0</v>
      </c>
      <c r="W102" s="42">
        <f t="shared" si="33"/>
        <v>0</v>
      </c>
      <c r="X102" s="42">
        <f t="shared" si="33"/>
        <v>0</v>
      </c>
      <c r="Y102" s="42">
        <f t="shared" si="33"/>
        <v>2</v>
      </c>
      <c r="Z102" s="42">
        <f t="shared" si="33"/>
        <v>1</v>
      </c>
      <c r="AA102" s="42">
        <f t="shared" si="33"/>
        <v>0</v>
      </c>
      <c r="AB102" s="42">
        <f t="shared" si="33"/>
        <v>0</v>
      </c>
      <c r="AC102" s="42">
        <f t="shared" si="33"/>
        <v>0</v>
      </c>
      <c r="AD102" s="42">
        <f t="shared" si="33"/>
        <v>1</v>
      </c>
      <c r="AE102" s="42">
        <f t="shared" si="33"/>
        <v>0</v>
      </c>
      <c r="AF102" s="42">
        <f t="shared" si="33"/>
        <v>2</v>
      </c>
      <c r="AG102" s="42">
        <f t="shared" si="33"/>
        <v>2</v>
      </c>
      <c r="AH102" s="42">
        <f t="shared" si="33"/>
        <v>0</v>
      </c>
      <c r="AI102" s="42">
        <f t="shared" si="33"/>
        <v>0</v>
      </c>
      <c r="AJ102" s="42">
        <f t="shared" si="33"/>
        <v>0</v>
      </c>
      <c r="AK102" s="42">
        <f t="shared" si="33"/>
        <v>1</v>
      </c>
      <c r="AL102" s="42">
        <f t="shared" si="35"/>
        <v>1</v>
      </c>
      <c r="AM102" s="42">
        <f t="shared" si="35"/>
        <v>1</v>
      </c>
    </row>
    <row r="103" spans="1:39" ht="12">
      <c r="A103" s="69">
        <v>34</v>
      </c>
      <c r="B103" s="69" t="s">
        <v>431</v>
      </c>
      <c r="C103" s="85">
        <v>1</v>
      </c>
      <c r="D103" s="85">
        <v>1100</v>
      </c>
      <c r="E103" s="86">
        <v>3</v>
      </c>
      <c r="F103" s="86">
        <f t="shared" si="26"/>
        <v>3</v>
      </c>
      <c r="G103" s="87">
        <f t="shared" si="27"/>
        <v>1100</v>
      </c>
      <c r="H103" s="80" t="s">
        <v>307</v>
      </c>
      <c r="I103" s="80">
        <v>70</v>
      </c>
      <c r="J103" s="88">
        <v>11</v>
      </c>
      <c r="K103" s="88">
        <f t="shared" si="28"/>
        <v>11</v>
      </c>
      <c r="L103" s="88">
        <f t="shared" si="29"/>
        <v>11</v>
      </c>
      <c r="M103" s="88"/>
      <c r="N103" s="88"/>
      <c r="O103" s="88">
        <f t="shared" si="34"/>
        <v>0</v>
      </c>
      <c r="P103" s="80">
        <f t="shared" si="30"/>
        <v>11</v>
      </c>
      <c r="Q103" s="88">
        <f t="shared" si="31"/>
        <v>11</v>
      </c>
      <c r="R103" s="89" t="s">
        <v>429</v>
      </c>
      <c r="S103" s="90" t="s">
        <v>430</v>
      </c>
      <c r="T103" s="84">
        <f t="shared" si="3"/>
        <v>7.199999999999999</v>
      </c>
      <c r="U103" s="84">
        <f t="shared" si="32"/>
        <v>25</v>
      </c>
      <c r="V103" s="42">
        <f t="shared" si="33"/>
        <v>0</v>
      </c>
      <c r="W103" s="42">
        <f t="shared" si="33"/>
        <v>0</v>
      </c>
      <c r="X103" s="42">
        <f t="shared" si="33"/>
        <v>0</v>
      </c>
      <c r="Y103" s="42">
        <f t="shared" si="33"/>
        <v>2</v>
      </c>
      <c r="Z103" s="42">
        <f t="shared" si="33"/>
        <v>1</v>
      </c>
      <c r="AA103" s="42">
        <f t="shared" si="33"/>
        <v>0</v>
      </c>
      <c r="AB103" s="42">
        <f t="shared" si="33"/>
        <v>0</v>
      </c>
      <c r="AC103" s="42">
        <f t="shared" si="33"/>
        <v>0</v>
      </c>
      <c r="AD103" s="42">
        <f t="shared" si="33"/>
        <v>1</v>
      </c>
      <c r="AE103" s="42">
        <f t="shared" si="33"/>
        <v>0</v>
      </c>
      <c r="AF103" s="42">
        <f t="shared" si="33"/>
        <v>2</v>
      </c>
      <c r="AG103" s="42">
        <f t="shared" si="33"/>
        <v>2</v>
      </c>
      <c r="AH103" s="42">
        <f t="shared" si="33"/>
        <v>0</v>
      </c>
      <c r="AI103" s="42">
        <f t="shared" si="33"/>
        <v>0</v>
      </c>
      <c r="AJ103" s="42">
        <f t="shared" si="33"/>
        <v>0</v>
      </c>
      <c r="AK103" s="42">
        <f t="shared" si="33"/>
        <v>1</v>
      </c>
      <c r="AL103" s="42">
        <f t="shared" si="35"/>
        <v>1</v>
      </c>
      <c r="AM103" s="42">
        <f t="shared" si="35"/>
        <v>1</v>
      </c>
    </row>
    <row r="104" spans="1:39" ht="12">
      <c r="A104" s="69"/>
      <c r="B104" s="69"/>
      <c r="C104" s="85"/>
      <c r="D104" s="85"/>
      <c r="E104" s="86"/>
      <c r="F104" s="86"/>
      <c r="G104" s="87"/>
      <c r="H104" s="80"/>
      <c r="I104" s="80"/>
      <c r="J104" s="88"/>
      <c r="K104" s="88"/>
      <c r="L104" s="88"/>
      <c r="M104" s="88"/>
      <c r="N104" s="88"/>
      <c r="O104" s="88"/>
      <c r="P104" s="80"/>
      <c r="Q104" s="88"/>
      <c r="R104" s="89"/>
      <c r="S104" s="90"/>
      <c r="T104" s="91"/>
      <c r="U104" s="84"/>
      <c r="V104" s="42"/>
      <c r="W104" s="42"/>
      <c r="X104" s="42"/>
      <c r="Y104" s="42"/>
      <c r="Z104" s="42"/>
      <c r="AA104" s="42"/>
      <c r="AB104" s="42"/>
      <c r="AC104" s="42"/>
      <c r="AD104" s="42"/>
      <c r="AE104" s="42"/>
      <c r="AF104" s="42"/>
      <c r="AG104" s="42"/>
      <c r="AH104" s="42"/>
      <c r="AI104" s="42"/>
      <c r="AJ104" s="42"/>
      <c r="AK104" s="42"/>
      <c r="AL104" s="42"/>
      <c r="AM104" s="42"/>
    </row>
    <row r="105" spans="1:39" ht="12">
      <c r="A105" s="69">
        <v>35</v>
      </c>
      <c r="B105" s="69" t="s">
        <v>432</v>
      </c>
      <c r="C105" s="85">
        <v>1</v>
      </c>
      <c r="D105" s="85">
        <v>3300</v>
      </c>
      <c r="E105" s="86">
        <v>21.5</v>
      </c>
      <c r="F105" s="86">
        <f t="shared" si="16"/>
        <v>21.5</v>
      </c>
      <c r="G105" s="87">
        <f t="shared" si="17"/>
        <v>3300</v>
      </c>
      <c r="H105" s="80" t="s">
        <v>307</v>
      </c>
      <c r="I105" s="80">
        <v>70</v>
      </c>
      <c r="J105" s="88">
        <v>11</v>
      </c>
      <c r="K105" s="88">
        <f t="shared" si="18"/>
        <v>11</v>
      </c>
      <c r="L105" s="88">
        <f t="shared" si="19"/>
        <v>11</v>
      </c>
      <c r="M105" s="88"/>
      <c r="N105" s="88"/>
      <c r="O105" s="88">
        <f aca="true" t="shared" si="36" ref="O105:O116">N105*M105</f>
        <v>0</v>
      </c>
      <c r="P105" s="80">
        <f t="shared" si="20"/>
        <v>11</v>
      </c>
      <c r="Q105" s="88">
        <f t="shared" si="21"/>
        <v>11</v>
      </c>
      <c r="R105" s="89" t="s">
        <v>429</v>
      </c>
      <c r="S105" s="90" t="s">
        <v>430</v>
      </c>
      <c r="T105" s="84">
        <f t="shared" si="3"/>
        <v>51.6</v>
      </c>
      <c r="U105" s="84">
        <f t="shared" si="4"/>
        <v>65</v>
      </c>
      <c r="V105" s="42">
        <f aca="true" t="shared" si="37" ref="V105:AK115">IF($B105=0,0,INDEX(V$20:V$33,MATCH($B105,$U$20:$U$33,0))*$C105)</f>
        <v>0</v>
      </c>
      <c r="W105" s="42">
        <f t="shared" si="37"/>
        <v>0</v>
      </c>
      <c r="X105" s="42">
        <f t="shared" si="37"/>
        <v>0</v>
      </c>
      <c r="Y105" s="42">
        <f t="shared" si="37"/>
        <v>2</v>
      </c>
      <c r="Z105" s="42">
        <f t="shared" si="37"/>
        <v>1</v>
      </c>
      <c r="AA105" s="42">
        <f t="shared" si="37"/>
        <v>0</v>
      </c>
      <c r="AB105" s="42">
        <f t="shared" si="37"/>
        <v>0</v>
      </c>
      <c r="AC105" s="42">
        <f t="shared" si="37"/>
        <v>0</v>
      </c>
      <c r="AD105" s="42">
        <f t="shared" si="37"/>
        <v>1</v>
      </c>
      <c r="AE105" s="42">
        <f t="shared" si="37"/>
        <v>0</v>
      </c>
      <c r="AF105" s="42">
        <f t="shared" si="37"/>
        <v>2</v>
      </c>
      <c r="AG105" s="42">
        <f t="shared" si="37"/>
        <v>2</v>
      </c>
      <c r="AH105" s="42">
        <f t="shared" si="37"/>
        <v>0</v>
      </c>
      <c r="AI105" s="42">
        <f t="shared" si="37"/>
        <v>0</v>
      </c>
      <c r="AJ105" s="42">
        <f t="shared" si="37"/>
        <v>0</v>
      </c>
      <c r="AK105" s="42">
        <f t="shared" si="37"/>
        <v>1</v>
      </c>
      <c r="AL105" s="42">
        <f>IF($B105=0,0,INDEX(AL$20:AL$33,MATCH($B105,$U$20:$U$33,0))*$C105)</f>
        <v>1</v>
      </c>
      <c r="AM105" s="42">
        <f>IF($B105=0,0,INDEX(AM$20:AM$33,MATCH($B105,$U$20:$U$33,0))*$C105)</f>
        <v>1</v>
      </c>
    </row>
    <row r="106" spans="1:39" ht="12">
      <c r="A106" s="69">
        <v>36</v>
      </c>
      <c r="B106" s="69" t="s">
        <v>432</v>
      </c>
      <c r="C106" s="85">
        <v>2</v>
      </c>
      <c r="D106" s="85">
        <v>3000</v>
      </c>
      <c r="E106" s="86">
        <v>19.5</v>
      </c>
      <c r="F106" s="86">
        <f t="shared" si="16"/>
        <v>39</v>
      </c>
      <c r="G106" s="87">
        <f t="shared" si="17"/>
        <v>6000</v>
      </c>
      <c r="H106" s="80" t="s">
        <v>307</v>
      </c>
      <c r="I106" s="80">
        <v>70</v>
      </c>
      <c r="J106" s="88">
        <v>11</v>
      </c>
      <c r="K106" s="88">
        <f t="shared" si="18"/>
        <v>22</v>
      </c>
      <c r="L106" s="88">
        <f t="shared" si="19"/>
        <v>22</v>
      </c>
      <c r="M106" s="88"/>
      <c r="N106" s="88"/>
      <c r="O106" s="88">
        <f t="shared" si="36"/>
        <v>0</v>
      </c>
      <c r="P106" s="80">
        <f t="shared" si="20"/>
        <v>22</v>
      </c>
      <c r="Q106" s="88">
        <f t="shared" si="21"/>
        <v>22</v>
      </c>
      <c r="R106" s="89" t="s">
        <v>429</v>
      </c>
      <c r="S106" s="90" t="s">
        <v>430</v>
      </c>
      <c r="T106" s="84">
        <f t="shared" si="3"/>
        <v>46.8</v>
      </c>
      <c r="U106" s="84">
        <f t="shared" si="4"/>
        <v>65</v>
      </c>
      <c r="V106" s="42">
        <f t="shared" si="37"/>
        <v>0</v>
      </c>
      <c r="W106" s="42">
        <f t="shared" si="37"/>
        <v>0</v>
      </c>
      <c r="X106" s="42">
        <f t="shared" si="37"/>
        <v>0</v>
      </c>
      <c r="Y106" s="42">
        <f t="shared" si="37"/>
        <v>4</v>
      </c>
      <c r="Z106" s="42">
        <f t="shared" si="37"/>
        <v>2</v>
      </c>
      <c r="AA106" s="42">
        <f t="shared" si="37"/>
        <v>0</v>
      </c>
      <c r="AB106" s="42">
        <f t="shared" si="37"/>
        <v>0</v>
      </c>
      <c r="AC106" s="42">
        <f t="shared" si="37"/>
        <v>0</v>
      </c>
      <c r="AD106" s="42">
        <f t="shared" si="37"/>
        <v>2</v>
      </c>
      <c r="AE106" s="42">
        <f t="shared" si="37"/>
        <v>0</v>
      </c>
      <c r="AF106" s="42">
        <f t="shared" si="37"/>
        <v>4</v>
      </c>
      <c r="AG106" s="42">
        <f t="shared" si="37"/>
        <v>4</v>
      </c>
      <c r="AH106" s="42">
        <f t="shared" si="37"/>
        <v>0</v>
      </c>
      <c r="AI106" s="42">
        <f t="shared" si="37"/>
        <v>0</v>
      </c>
      <c r="AJ106" s="42">
        <f t="shared" si="37"/>
        <v>0</v>
      </c>
      <c r="AK106" s="42">
        <f t="shared" si="37"/>
        <v>2</v>
      </c>
      <c r="AL106" s="42">
        <f>IF($B106=0,0,INDEX(AL$20:AL$33,MATCH($B106,$U$20:$U$33,0))*$C106)</f>
        <v>2</v>
      </c>
      <c r="AM106" s="42">
        <f>IF($B106=0,0,INDEX(AM$20:AM$33,MATCH($B106,$U$20:$U$33,0))*$C106)</f>
        <v>2</v>
      </c>
    </row>
    <row r="107" spans="1:39" ht="12">
      <c r="A107" s="69">
        <v>37</v>
      </c>
      <c r="B107" s="69" t="s">
        <v>432</v>
      </c>
      <c r="C107" s="85">
        <v>1</v>
      </c>
      <c r="D107" s="85">
        <v>2900</v>
      </c>
      <c r="E107" s="86">
        <v>19</v>
      </c>
      <c r="F107" s="86">
        <f t="shared" si="16"/>
        <v>19</v>
      </c>
      <c r="G107" s="87">
        <f t="shared" si="17"/>
        <v>2900</v>
      </c>
      <c r="H107" s="80" t="s">
        <v>307</v>
      </c>
      <c r="I107" s="80">
        <v>70</v>
      </c>
      <c r="J107" s="88">
        <v>11</v>
      </c>
      <c r="K107" s="88">
        <f t="shared" si="18"/>
        <v>11</v>
      </c>
      <c r="L107" s="88">
        <f t="shared" si="19"/>
        <v>11</v>
      </c>
      <c r="M107" s="88"/>
      <c r="N107" s="88"/>
      <c r="O107" s="88">
        <f t="shared" si="36"/>
        <v>0</v>
      </c>
      <c r="P107" s="80">
        <f t="shared" si="20"/>
        <v>11</v>
      </c>
      <c r="Q107" s="88">
        <f t="shared" si="21"/>
        <v>11</v>
      </c>
      <c r="R107" s="89" t="s">
        <v>429</v>
      </c>
      <c r="S107" s="90" t="s">
        <v>430</v>
      </c>
      <c r="T107" s="84">
        <f t="shared" si="3"/>
        <v>45.6</v>
      </c>
      <c r="U107" s="84">
        <f t="shared" si="4"/>
        <v>65</v>
      </c>
      <c r="V107" s="42">
        <f t="shared" si="37"/>
        <v>0</v>
      </c>
      <c r="W107" s="42">
        <f t="shared" si="37"/>
        <v>0</v>
      </c>
      <c r="X107" s="42">
        <f t="shared" si="37"/>
        <v>0</v>
      </c>
      <c r="Y107" s="42">
        <f t="shared" si="37"/>
        <v>2</v>
      </c>
      <c r="Z107" s="42">
        <f t="shared" si="37"/>
        <v>1</v>
      </c>
      <c r="AA107" s="42">
        <f t="shared" si="37"/>
        <v>0</v>
      </c>
      <c r="AB107" s="42">
        <f t="shared" si="37"/>
        <v>0</v>
      </c>
      <c r="AC107" s="42">
        <f t="shared" si="37"/>
        <v>0</v>
      </c>
      <c r="AD107" s="42">
        <f t="shared" si="37"/>
        <v>1</v>
      </c>
      <c r="AE107" s="42">
        <f t="shared" si="37"/>
        <v>0</v>
      </c>
      <c r="AF107" s="42">
        <f t="shared" si="37"/>
        <v>2</v>
      </c>
      <c r="AG107" s="42">
        <f t="shared" si="37"/>
        <v>2</v>
      </c>
      <c r="AH107" s="42">
        <f t="shared" si="37"/>
        <v>0</v>
      </c>
      <c r="AI107" s="42">
        <f t="shared" si="37"/>
        <v>0</v>
      </c>
      <c r="AJ107" s="42">
        <f t="shared" si="37"/>
        <v>0</v>
      </c>
      <c r="AK107" s="42">
        <f t="shared" si="37"/>
        <v>1</v>
      </c>
      <c r="AL107" s="42">
        <f aca="true" t="shared" si="38" ref="AL107:AM116">IF($B107=0,0,INDEX(AL$20:AL$33,MATCH($B107,$U$20:$U$33,0))*$C107)</f>
        <v>1</v>
      </c>
      <c r="AM107" s="42">
        <f t="shared" si="38"/>
        <v>1</v>
      </c>
    </row>
    <row r="108" spans="1:39" ht="12">
      <c r="A108" s="69">
        <v>38</v>
      </c>
      <c r="B108" s="69" t="s">
        <v>432</v>
      </c>
      <c r="C108" s="85">
        <v>2</v>
      </c>
      <c r="D108" s="85">
        <v>2700</v>
      </c>
      <c r="E108" s="86">
        <v>17.5</v>
      </c>
      <c r="F108" s="86">
        <f t="shared" si="16"/>
        <v>35</v>
      </c>
      <c r="G108" s="87">
        <f t="shared" si="17"/>
        <v>5400</v>
      </c>
      <c r="H108" s="80" t="s">
        <v>307</v>
      </c>
      <c r="I108" s="80">
        <v>70</v>
      </c>
      <c r="J108" s="88">
        <v>11</v>
      </c>
      <c r="K108" s="88">
        <f t="shared" si="18"/>
        <v>22</v>
      </c>
      <c r="L108" s="88">
        <f t="shared" si="19"/>
        <v>22</v>
      </c>
      <c r="M108" s="88"/>
      <c r="N108" s="88"/>
      <c r="O108" s="88">
        <f t="shared" si="36"/>
        <v>0</v>
      </c>
      <c r="P108" s="80">
        <f t="shared" si="20"/>
        <v>22</v>
      </c>
      <c r="Q108" s="88">
        <f t="shared" si="21"/>
        <v>22</v>
      </c>
      <c r="R108" s="89" t="s">
        <v>429</v>
      </c>
      <c r="S108" s="90" t="s">
        <v>430</v>
      </c>
      <c r="T108" s="84">
        <f t="shared" si="3"/>
        <v>42</v>
      </c>
      <c r="U108" s="84">
        <f t="shared" si="4"/>
        <v>50</v>
      </c>
      <c r="V108" s="42">
        <f t="shared" si="37"/>
        <v>0</v>
      </c>
      <c r="W108" s="42">
        <f t="shared" si="37"/>
        <v>0</v>
      </c>
      <c r="X108" s="42">
        <f t="shared" si="37"/>
        <v>0</v>
      </c>
      <c r="Y108" s="42">
        <f t="shared" si="37"/>
        <v>4</v>
      </c>
      <c r="Z108" s="42">
        <f t="shared" si="37"/>
        <v>2</v>
      </c>
      <c r="AA108" s="42">
        <f t="shared" si="37"/>
        <v>0</v>
      </c>
      <c r="AB108" s="42">
        <f t="shared" si="37"/>
        <v>0</v>
      </c>
      <c r="AC108" s="42">
        <f t="shared" si="37"/>
        <v>0</v>
      </c>
      <c r="AD108" s="42">
        <f t="shared" si="37"/>
        <v>2</v>
      </c>
      <c r="AE108" s="42">
        <f t="shared" si="37"/>
        <v>0</v>
      </c>
      <c r="AF108" s="42">
        <f t="shared" si="37"/>
        <v>4</v>
      </c>
      <c r="AG108" s="42">
        <f t="shared" si="37"/>
        <v>4</v>
      </c>
      <c r="AH108" s="42">
        <f t="shared" si="37"/>
        <v>0</v>
      </c>
      <c r="AI108" s="42">
        <f t="shared" si="37"/>
        <v>0</v>
      </c>
      <c r="AJ108" s="42">
        <f t="shared" si="37"/>
        <v>0</v>
      </c>
      <c r="AK108" s="42">
        <f t="shared" si="37"/>
        <v>2</v>
      </c>
      <c r="AL108" s="42">
        <f t="shared" si="38"/>
        <v>2</v>
      </c>
      <c r="AM108" s="42">
        <f t="shared" si="38"/>
        <v>2</v>
      </c>
    </row>
    <row r="109" spans="1:39" ht="12">
      <c r="A109" s="69">
        <v>39</v>
      </c>
      <c r="B109" s="69" t="s">
        <v>432</v>
      </c>
      <c r="C109" s="85">
        <v>3</v>
      </c>
      <c r="D109" s="85">
        <v>2400</v>
      </c>
      <c r="E109" s="86">
        <v>15.5</v>
      </c>
      <c r="F109" s="86">
        <f t="shared" si="16"/>
        <v>46.5</v>
      </c>
      <c r="G109" s="87">
        <f t="shared" si="17"/>
        <v>7200</v>
      </c>
      <c r="H109" s="80" t="s">
        <v>307</v>
      </c>
      <c r="I109" s="80">
        <v>70</v>
      </c>
      <c r="J109" s="88">
        <v>11</v>
      </c>
      <c r="K109" s="88">
        <f t="shared" si="18"/>
        <v>33</v>
      </c>
      <c r="L109" s="88">
        <f t="shared" si="19"/>
        <v>33</v>
      </c>
      <c r="M109" s="88"/>
      <c r="N109" s="88"/>
      <c r="O109" s="88">
        <f t="shared" si="36"/>
        <v>0</v>
      </c>
      <c r="P109" s="80">
        <f t="shared" si="20"/>
        <v>33</v>
      </c>
      <c r="Q109" s="88">
        <f t="shared" si="21"/>
        <v>33</v>
      </c>
      <c r="R109" s="89" t="s">
        <v>429</v>
      </c>
      <c r="S109" s="90" t="s">
        <v>430</v>
      </c>
      <c r="T109" s="84">
        <f t="shared" si="3"/>
        <v>37.199999999999996</v>
      </c>
      <c r="U109" s="84">
        <f t="shared" si="4"/>
        <v>50</v>
      </c>
      <c r="V109" s="42">
        <f t="shared" si="37"/>
        <v>0</v>
      </c>
      <c r="W109" s="42">
        <f t="shared" si="37"/>
        <v>0</v>
      </c>
      <c r="X109" s="42">
        <f t="shared" si="37"/>
        <v>0</v>
      </c>
      <c r="Y109" s="42">
        <f t="shared" si="37"/>
        <v>6</v>
      </c>
      <c r="Z109" s="42">
        <f t="shared" si="37"/>
        <v>3</v>
      </c>
      <c r="AA109" s="42">
        <f t="shared" si="37"/>
        <v>0</v>
      </c>
      <c r="AB109" s="42">
        <f t="shared" si="37"/>
        <v>0</v>
      </c>
      <c r="AC109" s="42">
        <f t="shared" si="37"/>
        <v>0</v>
      </c>
      <c r="AD109" s="42">
        <f t="shared" si="37"/>
        <v>3</v>
      </c>
      <c r="AE109" s="42">
        <f t="shared" si="37"/>
        <v>0</v>
      </c>
      <c r="AF109" s="42">
        <f t="shared" si="37"/>
        <v>6</v>
      </c>
      <c r="AG109" s="42">
        <f t="shared" si="37"/>
        <v>6</v>
      </c>
      <c r="AH109" s="42">
        <f t="shared" si="37"/>
        <v>0</v>
      </c>
      <c r="AI109" s="42">
        <f t="shared" si="37"/>
        <v>0</v>
      </c>
      <c r="AJ109" s="42">
        <f t="shared" si="37"/>
        <v>0</v>
      </c>
      <c r="AK109" s="42">
        <f t="shared" si="37"/>
        <v>3</v>
      </c>
      <c r="AL109" s="42">
        <f t="shared" si="38"/>
        <v>3</v>
      </c>
      <c r="AM109" s="42">
        <f t="shared" si="38"/>
        <v>3</v>
      </c>
    </row>
    <row r="110" spans="1:39" ht="12">
      <c r="A110" s="69">
        <v>40</v>
      </c>
      <c r="B110" s="69" t="s">
        <v>432</v>
      </c>
      <c r="C110" s="85">
        <v>2</v>
      </c>
      <c r="D110" s="85">
        <v>2100</v>
      </c>
      <c r="E110" s="86">
        <v>13.5</v>
      </c>
      <c r="F110" s="86">
        <f t="shared" si="16"/>
        <v>27</v>
      </c>
      <c r="G110" s="87">
        <f t="shared" si="17"/>
        <v>4200</v>
      </c>
      <c r="H110" s="80" t="s">
        <v>307</v>
      </c>
      <c r="I110" s="80">
        <v>70</v>
      </c>
      <c r="J110" s="88">
        <v>11</v>
      </c>
      <c r="K110" s="88">
        <f t="shared" si="18"/>
        <v>22</v>
      </c>
      <c r="L110" s="88">
        <f t="shared" si="19"/>
        <v>22</v>
      </c>
      <c r="M110" s="88"/>
      <c r="N110" s="88"/>
      <c r="O110" s="88">
        <f t="shared" si="36"/>
        <v>0</v>
      </c>
      <c r="P110" s="80">
        <f t="shared" si="20"/>
        <v>22</v>
      </c>
      <c r="Q110" s="88">
        <f t="shared" si="21"/>
        <v>22</v>
      </c>
      <c r="R110" s="89" t="s">
        <v>429</v>
      </c>
      <c r="S110" s="90" t="s">
        <v>430</v>
      </c>
      <c r="T110" s="84">
        <f t="shared" si="3"/>
        <v>32.4</v>
      </c>
      <c r="U110" s="84">
        <f t="shared" si="4"/>
        <v>50</v>
      </c>
      <c r="V110" s="42">
        <f t="shared" si="37"/>
        <v>0</v>
      </c>
      <c r="W110" s="42">
        <f t="shared" si="37"/>
        <v>0</v>
      </c>
      <c r="X110" s="42">
        <f t="shared" si="37"/>
        <v>0</v>
      </c>
      <c r="Y110" s="42">
        <f t="shared" si="37"/>
        <v>4</v>
      </c>
      <c r="Z110" s="42">
        <f t="shared" si="37"/>
        <v>2</v>
      </c>
      <c r="AA110" s="42">
        <f t="shared" si="37"/>
        <v>0</v>
      </c>
      <c r="AB110" s="42">
        <f t="shared" si="37"/>
        <v>0</v>
      </c>
      <c r="AC110" s="42">
        <f t="shared" si="37"/>
        <v>0</v>
      </c>
      <c r="AD110" s="42">
        <f t="shared" si="37"/>
        <v>2</v>
      </c>
      <c r="AE110" s="42">
        <f t="shared" si="37"/>
        <v>0</v>
      </c>
      <c r="AF110" s="42">
        <f t="shared" si="37"/>
        <v>4</v>
      </c>
      <c r="AG110" s="42">
        <f t="shared" si="37"/>
        <v>4</v>
      </c>
      <c r="AH110" s="42">
        <f t="shared" si="37"/>
        <v>0</v>
      </c>
      <c r="AI110" s="42">
        <f t="shared" si="37"/>
        <v>0</v>
      </c>
      <c r="AJ110" s="42">
        <f t="shared" si="37"/>
        <v>0</v>
      </c>
      <c r="AK110" s="42">
        <f t="shared" si="37"/>
        <v>2</v>
      </c>
      <c r="AL110" s="42">
        <f t="shared" si="38"/>
        <v>2</v>
      </c>
      <c r="AM110" s="42">
        <f t="shared" si="38"/>
        <v>2</v>
      </c>
    </row>
    <row r="111" spans="1:39" ht="12">
      <c r="A111" s="69">
        <v>41</v>
      </c>
      <c r="B111" s="69" t="s">
        <v>432</v>
      </c>
      <c r="C111" s="85">
        <v>3</v>
      </c>
      <c r="D111" s="85">
        <v>2000</v>
      </c>
      <c r="E111" s="86">
        <v>13</v>
      </c>
      <c r="F111" s="86">
        <f t="shared" si="16"/>
        <v>39</v>
      </c>
      <c r="G111" s="87">
        <f t="shared" si="17"/>
        <v>6000</v>
      </c>
      <c r="H111" s="80" t="s">
        <v>307</v>
      </c>
      <c r="I111" s="80">
        <v>70</v>
      </c>
      <c r="J111" s="88">
        <v>11</v>
      </c>
      <c r="K111" s="88">
        <f t="shared" si="18"/>
        <v>33</v>
      </c>
      <c r="L111" s="88">
        <f t="shared" si="19"/>
        <v>33</v>
      </c>
      <c r="M111" s="88"/>
      <c r="N111" s="88"/>
      <c r="O111" s="88">
        <f t="shared" si="36"/>
        <v>0</v>
      </c>
      <c r="P111" s="80">
        <f t="shared" si="20"/>
        <v>33</v>
      </c>
      <c r="Q111" s="88">
        <f t="shared" si="21"/>
        <v>33</v>
      </c>
      <c r="R111" s="89" t="s">
        <v>429</v>
      </c>
      <c r="S111" s="90" t="s">
        <v>430</v>
      </c>
      <c r="T111" s="84">
        <f t="shared" si="3"/>
        <v>31.2</v>
      </c>
      <c r="U111" s="84">
        <f t="shared" si="4"/>
        <v>50</v>
      </c>
      <c r="V111" s="42">
        <f t="shared" si="37"/>
        <v>0</v>
      </c>
      <c r="W111" s="42">
        <f t="shared" si="37"/>
        <v>0</v>
      </c>
      <c r="X111" s="42">
        <f t="shared" si="37"/>
        <v>0</v>
      </c>
      <c r="Y111" s="42">
        <f t="shared" si="37"/>
        <v>6</v>
      </c>
      <c r="Z111" s="42">
        <f t="shared" si="37"/>
        <v>3</v>
      </c>
      <c r="AA111" s="42">
        <f t="shared" si="37"/>
        <v>0</v>
      </c>
      <c r="AB111" s="42">
        <f t="shared" si="37"/>
        <v>0</v>
      </c>
      <c r="AC111" s="42">
        <f t="shared" si="37"/>
        <v>0</v>
      </c>
      <c r="AD111" s="42">
        <f t="shared" si="37"/>
        <v>3</v>
      </c>
      <c r="AE111" s="42">
        <f t="shared" si="37"/>
        <v>0</v>
      </c>
      <c r="AF111" s="42">
        <f t="shared" si="37"/>
        <v>6</v>
      </c>
      <c r="AG111" s="42">
        <f t="shared" si="37"/>
        <v>6</v>
      </c>
      <c r="AH111" s="42">
        <f t="shared" si="37"/>
        <v>0</v>
      </c>
      <c r="AI111" s="42">
        <f t="shared" si="37"/>
        <v>0</v>
      </c>
      <c r="AJ111" s="42">
        <f t="shared" si="37"/>
        <v>0</v>
      </c>
      <c r="AK111" s="42">
        <f t="shared" si="37"/>
        <v>3</v>
      </c>
      <c r="AL111" s="42">
        <f t="shared" si="38"/>
        <v>3</v>
      </c>
      <c r="AM111" s="42">
        <f t="shared" si="38"/>
        <v>3</v>
      </c>
    </row>
    <row r="112" spans="1:39" ht="12">
      <c r="A112" s="69">
        <v>42</v>
      </c>
      <c r="B112" s="69" t="s">
        <v>432</v>
      </c>
      <c r="C112" s="85">
        <v>3</v>
      </c>
      <c r="D112" s="85">
        <v>1900</v>
      </c>
      <c r="E112" s="86">
        <v>12.5</v>
      </c>
      <c r="F112" s="86">
        <f t="shared" si="16"/>
        <v>37.5</v>
      </c>
      <c r="G112" s="87">
        <f t="shared" si="17"/>
        <v>5700</v>
      </c>
      <c r="H112" s="80" t="s">
        <v>307</v>
      </c>
      <c r="I112" s="80">
        <v>70</v>
      </c>
      <c r="J112" s="88">
        <v>11</v>
      </c>
      <c r="K112" s="88">
        <f t="shared" si="18"/>
        <v>33</v>
      </c>
      <c r="L112" s="88">
        <f t="shared" si="19"/>
        <v>33</v>
      </c>
      <c r="M112" s="88"/>
      <c r="N112" s="88"/>
      <c r="O112" s="88">
        <f t="shared" si="36"/>
        <v>0</v>
      </c>
      <c r="P112" s="80">
        <f t="shared" si="20"/>
        <v>33</v>
      </c>
      <c r="Q112" s="88">
        <f t="shared" si="21"/>
        <v>33</v>
      </c>
      <c r="R112" s="89" t="s">
        <v>429</v>
      </c>
      <c r="S112" s="90" t="s">
        <v>430</v>
      </c>
      <c r="T112" s="84">
        <f t="shared" si="3"/>
        <v>30</v>
      </c>
      <c r="U112" s="84">
        <f t="shared" si="4"/>
        <v>50</v>
      </c>
      <c r="V112" s="42">
        <f t="shared" si="37"/>
        <v>0</v>
      </c>
      <c r="W112" s="42">
        <f t="shared" si="37"/>
        <v>0</v>
      </c>
      <c r="X112" s="42">
        <f t="shared" si="37"/>
        <v>0</v>
      </c>
      <c r="Y112" s="42">
        <f t="shared" si="37"/>
        <v>6</v>
      </c>
      <c r="Z112" s="42">
        <f t="shared" si="37"/>
        <v>3</v>
      </c>
      <c r="AA112" s="42">
        <f t="shared" si="37"/>
        <v>0</v>
      </c>
      <c r="AB112" s="42">
        <f t="shared" si="37"/>
        <v>0</v>
      </c>
      <c r="AC112" s="42">
        <f t="shared" si="37"/>
        <v>0</v>
      </c>
      <c r="AD112" s="42">
        <f t="shared" si="37"/>
        <v>3</v>
      </c>
      <c r="AE112" s="42">
        <f t="shared" si="37"/>
        <v>0</v>
      </c>
      <c r="AF112" s="42">
        <f t="shared" si="37"/>
        <v>6</v>
      </c>
      <c r="AG112" s="42">
        <f t="shared" si="37"/>
        <v>6</v>
      </c>
      <c r="AH112" s="42">
        <f t="shared" si="37"/>
        <v>0</v>
      </c>
      <c r="AI112" s="42">
        <f t="shared" si="37"/>
        <v>0</v>
      </c>
      <c r="AJ112" s="42">
        <f t="shared" si="37"/>
        <v>0</v>
      </c>
      <c r="AK112" s="42">
        <f t="shared" si="37"/>
        <v>3</v>
      </c>
      <c r="AL112" s="42">
        <f t="shared" si="38"/>
        <v>3</v>
      </c>
      <c r="AM112" s="42">
        <f t="shared" si="38"/>
        <v>3</v>
      </c>
    </row>
    <row r="113" spans="1:39" ht="12">
      <c r="A113" s="69">
        <v>43</v>
      </c>
      <c r="B113" s="69" t="s">
        <v>432</v>
      </c>
      <c r="C113" s="85">
        <v>1</v>
      </c>
      <c r="D113" s="85">
        <v>1800</v>
      </c>
      <c r="E113" s="86">
        <v>12</v>
      </c>
      <c r="F113" s="86">
        <f t="shared" si="16"/>
        <v>12</v>
      </c>
      <c r="G113" s="87">
        <f t="shared" si="17"/>
        <v>1800</v>
      </c>
      <c r="H113" s="80" t="s">
        <v>307</v>
      </c>
      <c r="I113" s="80">
        <v>70</v>
      </c>
      <c r="J113" s="88">
        <v>11</v>
      </c>
      <c r="K113" s="88">
        <f t="shared" si="18"/>
        <v>11</v>
      </c>
      <c r="L113" s="88">
        <f t="shared" si="19"/>
        <v>11</v>
      </c>
      <c r="M113" s="88"/>
      <c r="N113" s="88"/>
      <c r="O113" s="88">
        <f t="shared" si="36"/>
        <v>0</v>
      </c>
      <c r="P113" s="80">
        <f t="shared" si="20"/>
        <v>11</v>
      </c>
      <c r="Q113" s="88">
        <f t="shared" si="21"/>
        <v>11</v>
      </c>
      <c r="R113" s="89" t="s">
        <v>429</v>
      </c>
      <c r="S113" s="90" t="s">
        <v>430</v>
      </c>
      <c r="T113" s="84">
        <f t="shared" si="3"/>
        <v>28.799999999999997</v>
      </c>
      <c r="U113" s="84">
        <f t="shared" si="4"/>
        <v>50</v>
      </c>
      <c r="V113" s="42">
        <f t="shared" si="37"/>
        <v>0</v>
      </c>
      <c r="W113" s="42">
        <f t="shared" si="37"/>
        <v>0</v>
      </c>
      <c r="X113" s="42">
        <f t="shared" si="37"/>
        <v>0</v>
      </c>
      <c r="Y113" s="42">
        <f t="shared" si="37"/>
        <v>2</v>
      </c>
      <c r="Z113" s="42">
        <f t="shared" si="37"/>
        <v>1</v>
      </c>
      <c r="AA113" s="42">
        <f t="shared" si="37"/>
        <v>0</v>
      </c>
      <c r="AB113" s="42">
        <f t="shared" si="37"/>
        <v>0</v>
      </c>
      <c r="AC113" s="42">
        <f t="shared" si="37"/>
        <v>0</v>
      </c>
      <c r="AD113" s="42">
        <f t="shared" si="37"/>
        <v>1</v>
      </c>
      <c r="AE113" s="42">
        <f t="shared" si="37"/>
        <v>0</v>
      </c>
      <c r="AF113" s="42">
        <f t="shared" si="37"/>
        <v>2</v>
      </c>
      <c r="AG113" s="42">
        <f t="shared" si="37"/>
        <v>2</v>
      </c>
      <c r="AH113" s="42">
        <f t="shared" si="37"/>
        <v>0</v>
      </c>
      <c r="AI113" s="42">
        <f t="shared" si="37"/>
        <v>0</v>
      </c>
      <c r="AJ113" s="42">
        <f t="shared" si="37"/>
        <v>0</v>
      </c>
      <c r="AK113" s="42">
        <f t="shared" si="37"/>
        <v>1</v>
      </c>
      <c r="AL113" s="42">
        <f t="shared" si="38"/>
        <v>1</v>
      </c>
      <c r="AM113" s="42">
        <f t="shared" si="38"/>
        <v>1</v>
      </c>
    </row>
    <row r="114" spans="1:39" ht="12">
      <c r="A114" s="69">
        <v>44</v>
      </c>
      <c r="B114" s="69" t="s">
        <v>432</v>
      </c>
      <c r="C114" s="85">
        <v>4</v>
      </c>
      <c r="D114" s="85">
        <v>1700</v>
      </c>
      <c r="E114" s="86">
        <v>9</v>
      </c>
      <c r="F114" s="86">
        <f t="shared" si="16"/>
        <v>36</v>
      </c>
      <c r="G114" s="87">
        <f t="shared" si="17"/>
        <v>6800</v>
      </c>
      <c r="H114" s="80" t="s">
        <v>307</v>
      </c>
      <c r="I114" s="80">
        <v>70</v>
      </c>
      <c r="J114" s="88">
        <v>11</v>
      </c>
      <c r="K114" s="88">
        <f t="shared" si="18"/>
        <v>44</v>
      </c>
      <c r="L114" s="88">
        <f t="shared" si="19"/>
        <v>44</v>
      </c>
      <c r="M114" s="88"/>
      <c r="N114" s="88"/>
      <c r="O114" s="88">
        <f t="shared" si="36"/>
        <v>0</v>
      </c>
      <c r="P114" s="80">
        <f t="shared" si="20"/>
        <v>44</v>
      </c>
      <c r="Q114" s="88">
        <f t="shared" si="21"/>
        <v>44</v>
      </c>
      <c r="R114" s="89" t="s">
        <v>429</v>
      </c>
      <c r="S114" s="90" t="s">
        <v>430</v>
      </c>
      <c r="T114" s="84">
        <f>E114*2.4</f>
        <v>21.599999999999998</v>
      </c>
      <c r="U114" s="84">
        <f t="shared" si="4"/>
        <v>40</v>
      </c>
      <c r="V114" s="42">
        <f t="shared" si="37"/>
        <v>0</v>
      </c>
      <c r="W114" s="42">
        <f t="shared" si="37"/>
        <v>0</v>
      </c>
      <c r="X114" s="42">
        <f t="shared" si="37"/>
        <v>0</v>
      </c>
      <c r="Y114" s="42">
        <f t="shared" si="37"/>
        <v>8</v>
      </c>
      <c r="Z114" s="42">
        <f t="shared" si="37"/>
        <v>4</v>
      </c>
      <c r="AA114" s="42">
        <f t="shared" si="37"/>
        <v>0</v>
      </c>
      <c r="AB114" s="42">
        <f t="shared" si="37"/>
        <v>0</v>
      </c>
      <c r="AC114" s="42">
        <f t="shared" si="37"/>
        <v>0</v>
      </c>
      <c r="AD114" s="42">
        <f t="shared" si="37"/>
        <v>4</v>
      </c>
      <c r="AE114" s="42">
        <f t="shared" si="37"/>
        <v>0</v>
      </c>
      <c r="AF114" s="42">
        <f t="shared" si="37"/>
        <v>8</v>
      </c>
      <c r="AG114" s="42">
        <f t="shared" si="37"/>
        <v>8</v>
      </c>
      <c r="AH114" s="42">
        <f t="shared" si="37"/>
        <v>0</v>
      </c>
      <c r="AI114" s="42">
        <f t="shared" si="37"/>
        <v>0</v>
      </c>
      <c r="AJ114" s="42">
        <f t="shared" si="37"/>
        <v>0</v>
      </c>
      <c r="AK114" s="42">
        <f t="shared" si="37"/>
        <v>4</v>
      </c>
      <c r="AL114" s="42">
        <f t="shared" si="38"/>
        <v>4</v>
      </c>
      <c r="AM114" s="42">
        <f t="shared" si="38"/>
        <v>4</v>
      </c>
    </row>
    <row r="115" spans="1:39" ht="12">
      <c r="A115" s="69">
        <v>45</v>
      </c>
      <c r="B115" s="69" t="s">
        <v>432</v>
      </c>
      <c r="C115" s="85">
        <v>1</v>
      </c>
      <c r="D115" s="85">
        <v>1300</v>
      </c>
      <c r="E115" s="86">
        <v>8.5</v>
      </c>
      <c r="F115" s="86">
        <f t="shared" si="16"/>
        <v>8.5</v>
      </c>
      <c r="G115" s="87">
        <f t="shared" si="17"/>
        <v>1300</v>
      </c>
      <c r="H115" s="80" t="s">
        <v>307</v>
      </c>
      <c r="I115" s="80">
        <v>70</v>
      </c>
      <c r="J115" s="88">
        <v>11</v>
      </c>
      <c r="K115" s="88">
        <f t="shared" si="18"/>
        <v>11</v>
      </c>
      <c r="L115" s="88">
        <f t="shared" si="19"/>
        <v>11</v>
      </c>
      <c r="M115" s="88"/>
      <c r="N115" s="88"/>
      <c r="O115" s="88">
        <f t="shared" si="36"/>
        <v>0</v>
      </c>
      <c r="P115" s="80">
        <f t="shared" si="20"/>
        <v>11</v>
      </c>
      <c r="Q115" s="88">
        <f t="shared" si="21"/>
        <v>11</v>
      </c>
      <c r="R115" s="89" t="s">
        <v>429</v>
      </c>
      <c r="S115" s="90" t="s">
        <v>430</v>
      </c>
      <c r="T115" s="84">
        <f>E115*2.4</f>
        <v>20.4</v>
      </c>
      <c r="U115" s="84">
        <f t="shared" si="4"/>
        <v>40</v>
      </c>
      <c r="V115" s="42">
        <f t="shared" si="37"/>
        <v>0</v>
      </c>
      <c r="W115" s="42">
        <f t="shared" si="37"/>
        <v>0</v>
      </c>
      <c r="X115" s="42">
        <f t="shared" si="37"/>
        <v>0</v>
      </c>
      <c r="Y115" s="42">
        <f t="shared" si="37"/>
        <v>2</v>
      </c>
      <c r="Z115" s="42">
        <f t="shared" si="37"/>
        <v>1</v>
      </c>
      <c r="AA115" s="42">
        <f t="shared" si="37"/>
        <v>0</v>
      </c>
      <c r="AB115" s="42">
        <f t="shared" si="37"/>
        <v>0</v>
      </c>
      <c r="AC115" s="42">
        <f t="shared" si="37"/>
        <v>0</v>
      </c>
      <c r="AD115" s="42">
        <f t="shared" si="37"/>
        <v>1</v>
      </c>
      <c r="AE115" s="42">
        <f t="shared" si="37"/>
        <v>0</v>
      </c>
      <c r="AF115" s="42">
        <f t="shared" si="37"/>
        <v>2</v>
      </c>
      <c r="AG115" s="42">
        <f t="shared" si="37"/>
        <v>2</v>
      </c>
      <c r="AH115" s="42">
        <f t="shared" si="37"/>
        <v>0</v>
      </c>
      <c r="AI115" s="42">
        <f t="shared" si="37"/>
        <v>0</v>
      </c>
      <c r="AJ115" s="42">
        <f t="shared" si="37"/>
        <v>0</v>
      </c>
      <c r="AK115" s="42">
        <f>IF($B115=0,0,INDEX(AK$20:AK$33,MATCH($B115,$U$20:$U$33,0))*$C115)</f>
        <v>1</v>
      </c>
      <c r="AL115" s="42">
        <f t="shared" si="38"/>
        <v>1</v>
      </c>
      <c r="AM115" s="42">
        <f t="shared" si="38"/>
        <v>1</v>
      </c>
    </row>
    <row r="116" spans="1:39" ht="12">
      <c r="A116" s="69">
        <v>46</v>
      </c>
      <c r="B116" s="69" t="s">
        <v>432</v>
      </c>
      <c r="C116" s="85">
        <v>4</v>
      </c>
      <c r="D116" s="85">
        <v>1200</v>
      </c>
      <c r="E116" s="86">
        <v>8</v>
      </c>
      <c r="F116" s="86">
        <f t="shared" si="16"/>
        <v>32</v>
      </c>
      <c r="G116" s="87">
        <f t="shared" si="17"/>
        <v>4800</v>
      </c>
      <c r="H116" s="80" t="s">
        <v>307</v>
      </c>
      <c r="I116" s="80">
        <v>70</v>
      </c>
      <c r="J116" s="88">
        <v>11</v>
      </c>
      <c r="K116" s="88">
        <f t="shared" si="18"/>
        <v>44</v>
      </c>
      <c r="L116" s="88">
        <f t="shared" si="19"/>
        <v>44</v>
      </c>
      <c r="M116" s="88"/>
      <c r="N116" s="88"/>
      <c r="O116" s="88">
        <f t="shared" si="36"/>
        <v>0</v>
      </c>
      <c r="P116" s="80">
        <f t="shared" si="20"/>
        <v>44</v>
      </c>
      <c r="Q116" s="88">
        <f t="shared" si="21"/>
        <v>44</v>
      </c>
      <c r="R116" s="89" t="s">
        <v>429</v>
      </c>
      <c r="S116" s="90" t="s">
        <v>430</v>
      </c>
      <c r="T116" s="84">
        <f>E116*2.4</f>
        <v>19.2</v>
      </c>
      <c r="U116" s="84">
        <f t="shared" si="4"/>
        <v>40</v>
      </c>
      <c r="V116" s="42">
        <f aca="true" t="shared" si="39" ref="V116:AJ116">IF($B116=0,0,INDEX(V$20:V$33,MATCH($B116,$U$20:$U$33,0))*$C116)</f>
        <v>0</v>
      </c>
      <c r="W116" s="42">
        <f t="shared" si="39"/>
        <v>0</v>
      </c>
      <c r="X116" s="42">
        <f t="shared" si="39"/>
        <v>0</v>
      </c>
      <c r="Y116" s="42">
        <f t="shared" si="39"/>
        <v>8</v>
      </c>
      <c r="Z116" s="42">
        <f t="shared" si="39"/>
        <v>4</v>
      </c>
      <c r="AA116" s="42">
        <f t="shared" si="39"/>
        <v>0</v>
      </c>
      <c r="AB116" s="42">
        <f t="shared" si="39"/>
        <v>0</v>
      </c>
      <c r="AC116" s="42">
        <f t="shared" si="39"/>
        <v>0</v>
      </c>
      <c r="AD116" s="42">
        <f t="shared" si="39"/>
        <v>4</v>
      </c>
      <c r="AE116" s="42">
        <f t="shared" si="39"/>
        <v>0</v>
      </c>
      <c r="AF116" s="42">
        <f t="shared" si="39"/>
        <v>8</v>
      </c>
      <c r="AG116" s="42">
        <f t="shared" si="39"/>
        <v>8</v>
      </c>
      <c r="AH116" s="42">
        <f t="shared" si="39"/>
        <v>0</v>
      </c>
      <c r="AI116" s="42">
        <f t="shared" si="39"/>
        <v>0</v>
      </c>
      <c r="AJ116" s="42">
        <f t="shared" si="39"/>
        <v>0</v>
      </c>
      <c r="AK116" s="42">
        <f>IF($B116=0,0,INDEX(AK$20:AK$33,MATCH($B116,$U$20:$U$33,0))*$C116)</f>
        <v>4</v>
      </c>
      <c r="AL116" s="42">
        <f t="shared" si="38"/>
        <v>4</v>
      </c>
      <c r="AM116" s="42">
        <f t="shared" si="38"/>
        <v>4</v>
      </c>
    </row>
    <row r="117" spans="1:39" ht="12">
      <c r="A117" s="69"/>
      <c r="B117" s="69"/>
      <c r="C117" s="85"/>
      <c r="D117" s="85"/>
      <c r="E117" s="86"/>
      <c r="F117" s="86"/>
      <c r="G117" s="87"/>
      <c r="H117" s="80"/>
      <c r="I117" s="80"/>
      <c r="J117" s="88"/>
      <c r="K117" s="88"/>
      <c r="L117" s="88"/>
      <c r="M117" s="88"/>
      <c r="N117" s="88"/>
      <c r="O117" s="88"/>
      <c r="P117" s="80"/>
      <c r="Q117" s="88"/>
      <c r="R117" s="89"/>
      <c r="S117" s="90"/>
      <c r="T117" s="91"/>
      <c r="U117" s="84"/>
      <c r="V117" s="42"/>
      <c r="W117" s="42"/>
      <c r="X117" s="42"/>
      <c r="Y117" s="42"/>
      <c r="Z117" s="42"/>
      <c r="AA117" s="42"/>
      <c r="AB117" s="42"/>
      <c r="AC117" s="42"/>
      <c r="AD117" s="42"/>
      <c r="AE117" s="42"/>
      <c r="AF117" s="42"/>
      <c r="AG117" s="42"/>
      <c r="AH117" s="42"/>
      <c r="AI117" s="42"/>
      <c r="AJ117" s="42"/>
      <c r="AK117" s="42"/>
      <c r="AL117" s="42"/>
      <c r="AM117" s="42"/>
    </row>
    <row r="118" spans="1:39" ht="12">
      <c r="A118" s="69"/>
      <c r="B118" s="69" t="s">
        <v>432</v>
      </c>
      <c r="C118" s="85">
        <v>1</v>
      </c>
      <c r="D118" s="85">
        <v>2800</v>
      </c>
      <c r="E118" s="86">
        <v>18</v>
      </c>
      <c r="F118" s="86">
        <f>E118*C118</f>
        <v>18</v>
      </c>
      <c r="G118" s="87">
        <f>D118*C118</f>
        <v>2800</v>
      </c>
      <c r="H118" s="80" t="s">
        <v>307</v>
      </c>
      <c r="I118" s="80">
        <v>70</v>
      </c>
      <c r="J118" s="88">
        <v>11</v>
      </c>
      <c r="K118" s="88">
        <f>C118*J118</f>
        <v>11</v>
      </c>
      <c r="L118" s="88">
        <f>IF(H118="W",K118,0)</f>
        <v>11</v>
      </c>
      <c r="M118" s="88"/>
      <c r="N118" s="88"/>
      <c r="O118" s="88">
        <f>N118*M118</f>
        <v>0</v>
      </c>
      <c r="P118" s="80">
        <f>IF(M118=0,K118,O118*C118)</f>
        <v>11</v>
      </c>
      <c r="Q118" s="88">
        <f>IF(H118="W",P118,0)</f>
        <v>11</v>
      </c>
      <c r="R118" s="89" t="s">
        <v>429</v>
      </c>
      <c r="S118" s="90" t="s">
        <v>430</v>
      </c>
      <c r="T118" s="84">
        <f>E118*2.4</f>
        <v>43.199999999999996</v>
      </c>
      <c r="U118" s="84">
        <f>IF(T118=0,0,VLOOKUP(T118,$BY$9:$CA$29,3,TRUE))</f>
        <v>50</v>
      </c>
      <c r="V118" s="42">
        <f aca="true" t="shared" si="40" ref="V118:AK119">IF($B118=0,0,INDEX(V$20:V$33,MATCH($B118,$U$20:$U$33,0))*$C118)</f>
        <v>0</v>
      </c>
      <c r="W118" s="42">
        <f t="shared" si="40"/>
        <v>0</v>
      </c>
      <c r="X118" s="42">
        <f t="shared" si="40"/>
        <v>0</v>
      </c>
      <c r="Y118" s="42">
        <f t="shared" si="40"/>
        <v>2</v>
      </c>
      <c r="Z118" s="42">
        <f t="shared" si="40"/>
        <v>1</v>
      </c>
      <c r="AA118" s="42">
        <f t="shared" si="40"/>
        <v>0</v>
      </c>
      <c r="AB118" s="42">
        <f t="shared" si="40"/>
        <v>0</v>
      </c>
      <c r="AC118" s="42">
        <f t="shared" si="40"/>
        <v>0</v>
      </c>
      <c r="AD118" s="42">
        <f t="shared" si="40"/>
        <v>1</v>
      </c>
      <c r="AE118" s="42">
        <f t="shared" si="40"/>
        <v>0</v>
      </c>
      <c r="AF118" s="42">
        <f t="shared" si="40"/>
        <v>2</v>
      </c>
      <c r="AG118" s="42">
        <f t="shared" si="40"/>
        <v>2</v>
      </c>
      <c r="AH118" s="42">
        <f t="shared" si="40"/>
        <v>0</v>
      </c>
      <c r="AI118" s="42">
        <f t="shared" si="40"/>
        <v>0</v>
      </c>
      <c r="AJ118" s="42">
        <f t="shared" si="40"/>
        <v>0</v>
      </c>
      <c r="AK118" s="42">
        <f t="shared" si="40"/>
        <v>1</v>
      </c>
      <c r="AL118" s="42">
        <f>IF($B118=0,0,INDEX(AL$20:AL$33,MATCH($B118,$U$20:$U$33,0))*$C118)</f>
        <v>1</v>
      </c>
      <c r="AM118" s="42">
        <f>IF($B118=0,0,INDEX(AM$20:AM$33,MATCH($B118,$U$20:$U$33,0))*$C118)</f>
        <v>1</v>
      </c>
    </row>
    <row r="119" spans="1:39" ht="12">
      <c r="A119" s="69">
        <v>26</v>
      </c>
      <c r="B119" s="69" t="s">
        <v>432</v>
      </c>
      <c r="C119" s="85">
        <v>1</v>
      </c>
      <c r="D119" s="85">
        <v>2000</v>
      </c>
      <c r="E119" s="86">
        <v>13</v>
      </c>
      <c r="F119" s="86">
        <f t="shared" si="16"/>
        <v>13</v>
      </c>
      <c r="G119" s="87">
        <f t="shared" si="17"/>
        <v>2000</v>
      </c>
      <c r="H119" s="80" t="s">
        <v>307</v>
      </c>
      <c r="I119" s="80">
        <v>70</v>
      </c>
      <c r="J119" s="88">
        <v>11</v>
      </c>
      <c r="K119" s="88">
        <f t="shared" si="18"/>
        <v>11</v>
      </c>
      <c r="L119" s="88">
        <f t="shared" si="19"/>
        <v>11</v>
      </c>
      <c r="M119" s="88"/>
      <c r="N119" s="88"/>
      <c r="O119" s="88">
        <f>N119*M119</f>
        <v>0</v>
      </c>
      <c r="P119" s="80">
        <f t="shared" si="20"/>
        <v>11</v>
      </c>
      <c r="Q119" s="88">
        <f t="shared" si="21"/>
        <v>11</v>
      </c>
      <c r="R119" s="89" t="s">
        <v>429</v>
      </c>
      <c r="S119" s="90" t="s">
        <v>430</v>
      </c>
      <c r="T119" s="84">
        <f>E119*2.4</f>
        <v>31.2</v>
      </c>
      <c r="U119" s="84">
        <f t="shared" si="4"/>
        <v>50</v>
      </c>
      <c r="V119" s="42">
        <f t="shared" si="40"/>
        <v>0</v>
      </c>
      <c r="W119" s="42">
        <f t="shared" si="40"/>
        <v>0</v>
      </c>
      <c r="X119" s="42">
        <f t="shared" si="40"/>
        <v>0</v>
      </c>
      <c r="Y119" s="42">
        <f t="shared" si="40"/>
        <v>2</v>
      </c>
      <c r="Z119" s="42">
        <f t="shared" si="40"/>
        <v>1</v>
      </c>
      <c r="AA119" s="42">
        <f t="shared" si="40"/>
        <v>0</v>
      </c>
      <c r="AB119" s="42">
        <f t="shared" si="40"/>
        <v>0</v>
      </c>
      <c r="AC119" s="42">
        <f t="shared" si="40"/>
        <v>0</v>
      </c>
      <c r="AD119" s="42">
        <f t="shared" si="40"/>
        <v>1</v>
      </c>
      <c r="AE119" s="42">
        <f t="shared" si="40"/>
        <v>0</v>
      </c>
      <c r="AF119" s="42">
        <f t="shared" si="40"/>
        <v>2</v>
      </c>
      <c r="AG119" s="42">
        <f t="shared" si="40"/>
        <v>2</v>
      </c>
      <c r="AH119" s="42">
        <f t="shared" si="40"/>
        <v>0</v>
      </c>
      <c r="AI119" s="42">
        <f t="shared" si="40"/>
        <v>0</v>
      </c>
      <c r="AJ119" s="42">
        <f t="shared" si="40"/>
        <v>0</v>
      </c>
      <c r="AK119" s="42">
        <f t="shared" si="40"/>
        <v>1</v>
      </c>
      <c r="AL119" s="42">
        <f>IF($B119=0,0,INDEX(AL$20:AL$33,MATCH($B119,$U$20:$U$33,0))*$C119)</f>
        <v>1</v>
      </c>
      <c r="AM119" s="42">
        <f>IF($B119=0,0,INDEX(AM$20:AM$33,MATCH($B119,$U$20:$U$33,0))*$C119)</f>
        <v>1</v>
      </c>
    </row>
    <row r="120" spans="1:39" ht="12">
      <c r="A120" s="69"/>
      <c r="B120" s="69"/>
      <c r="C120" s="85"/>
      <c r="D120" s="85"/>
      <c r="E120" s="86"/>
      <c r="F120" s="86"/>
      <c r="G120" s="87"/>
      <c r="H120" s="80"/>
      <c r="I120" s="80"/>
      <c r="J120" s="88"/>
      <c r="K120" s="88"/>
      <c r="L120" s="88"/>
      <c r="M120" s="88"/>
      <c r="N120" s="88"/>
      <c r="O120" s="88"/>
      <c r="P120" s="80"/>
      <c r="Q120" s="88"/>
      <c r="R120" s="89"/>
      <c r="S120" s="90"/>
      <c r="T120" s="91"/>
      <c r="U120" s="84"/>
      <c r="V120" s="42"/>
      <c r="W120" s="42"/>
      <c r="X120" s="42"/>
      <c r="Y120" s="42"/>
      <c r="Z120" s="42"/>
      <c r="AA120" s="42"/>
      <c r="AB120" s="42"/>
      <c r="AC120" s="42"/>
      <c r="AD120" s="42"/>
      <c r="AE120" s="42"/>
      <c r="AF120" s="42"/>
      <c r="AG120" s="42"/>
      <c r="AH120" s="42"/>
      <c r="AI120" s="42"/>
      <c r="AJ120" s="42"/>
      <c r="AK120" s="42"/>
      <c r="AL120" s="42"/>
      <c r="AM120" s="42"/>
    </row>
    <row r="121" spans="1:39" ht="12">
      <c r="A121" s="69"/>
      <c r="B121" s="69"/>
      <c r="C121" s="85"/>
      <c r="D121" s="85"/>
      <c r="E121" s="86"/>
      <c r="F121" s="86"/>
      <c r="G121" s="87"/>
      <c r="H121" s="80"/>
      <c r="I121" s="80"/>
      <c r="J121" s="88"/>
      <c r="K121" s="88"/>
      <c r="L121" s="88"/>
      <c r="M121" s="88"/>
      <c r="N121" s="88"/>
      <c r="O121" s="88"/>
      <c r="P121" s="80"/>
      <c r="Q121" s="88"/>
      <c r="R121" s="89"/>
      <c r="S121" s="90"/>
      <c r="T121" s="91"/>
      <c r="U121" s="84"/>
      <c r="V121" s="42"/>
      <c r="W121" s="42"/>
      <c r="X121" s="42"/>
      <c r="Y121" s="42"/>
      <c r="Z121" s="42"/>
      <c r="AA121" s="42"/>
      <c r="AB121" s="42"/>
      <c r="AC121" s="42"/>
      <c r="AD121" s="42"/>
      <c r="AE121" s="42"/>
      <c r="AF121" s="42"/>
      <c r="AG121" s="42"/>
      <c r="AH121" s="42"/>
      <c r="AI121" s="42"/>
      <c r="AJ121" s="42"/>
      <c r="AK121" s="42"/>
      <c r="AL121" s="42"/>
      <c r="AM121" s="42"/>
    </row>
    <row r="122" spans="1:39" ht="12">
      <c r="A122" s="69"/>
      <c r="B122" s="92"/>
      <c r="C122" s="85"/>
      <c r="D122" s="85"/>
      <c r="E122" s="86"/>
      <c r="F122" s="86"/>
      <c r="G122" s="87"/>
      <c r="H122" s="80"/>
      <c r="I122" s="80"/>
      <c r="J122" s="88"/>
      <c r="K122" s="88"/>
      <c r="L122" s="88"/>
      <c r="M122" s="88"/>
      <c r="N122" s="88"/>
      <c r="O122" s="88"/>
      <c r="P122" s="80"/>
      <c r="Q122" s="88"/>
      <c r="R122" s="89"/>
      <c r="S122" s="90"/>
      <c r="T122" s="91"/>
      <c r="U122" s="91"/>
      <c r="V122" s="42"/>
      <c r="W122" s="42"/>
      <c r="X122" s="42"/>
      <c r="Y122" s="42"/>
      <c r="Z122" s="42"/>
      <c r="AA122" s="42"/>
      <c r="AB122" s="42"/>
      <c r="AC122" s="42"/>
      <c r="AD122" s="42"/>
      <c r="AE122" s="42"/>
      <c r="AF122" s="42"/>
      <c r="AG122" s="42"/>
      <c r="AH122" s="42"/>
      <c r="AI122" s="42"/>
      <c r="AJ122" s="42"/>
      <c r="AK122" s="42"/>
      <c r="AL122" s="42"/>
      <c r="AM122" s="42"/>
    </row>
    <row r="123" spans="1:39" ht="12">
      <c r="A123" s="69"/>
      <c r="B123" s="70"/>
      <c r="C123" s="71"/>
      <c r="D123" s="72"/>
      <c r="E123" s="73"/>
      <c r="F123" s="73"/>
      <c r="G123" s="73"/>
      <c r="H123" s="70"/>
      <c r="I123" s="74"/>
      <c r="J123" s="75"/>
      <c r="K123" s="70"/>
      <c r="L123" s="70"/>
      <c r="M123" s="70"/>
      <c r="N123" s="70"/>
      <c r="O123" s="70"/>
      <c r="P123" s="70"/>
      <c r="Q123" s="70"/>
      <c r="R123" s="70"/>
      <c r="S123" s="76"/>
      <c r="T123" s="42"/>
      <c r="U123" s="42"/>
      <c r="V123" s="43"/>
      <c r="W123" s="43"/>
      <c r="X123" s="43"/>
      <c r="Y123" s="43"/>
      <c r="Z123" s="43"/>
      <c r="AA123" s="43"/>
      <c r="AB123" s="43"/>
      <c r="AC123" s="43"/>
      <c r="AD123" s="43"/>
      <c r="AE123" s="43"/>
      <c r="AF123" s="43"/>
      <c r="AG123" s="43"/>
      <c r="AH123" s="43"/>
      <c r="AI123" s="43"/>
      <c r="AJ123" s="43"/>
      <c r="AK123" s="43"/>
      <c r="AL123" s="43"/>
      <c r="AM123" s="43"/>
    </row>
    <row r="124" spans="1:256" ht="12">
      <c r="A124" s="93"/>
      <c r="B124" s="94"/>
      <c r="C124" s="95">
        <f>SUM(C48:C123)</f>
        <v>183</v>
      </c>
      <c r="D124" s="95"/>
      <c r="E124" s="96"/>
      <c r="F124" s="95">
        <f>SUM(F48:F123)</f>
        <v>1066.5</v>
      </c>
      <c r="G124" s="95">
        <f>SUM(G48:G123)/2</f>
        <v>188050</v>
      </c>
      <c r="H124" s="97"/>
      <c r="I124" s="97"/>
      <c r="J124" s="98"/>
      <c r="K124" s="95">
        <f>SUM(K48:K123)</f>
        <v>977.5</v>
      </c>
      <c r="L124" s="95">
        <f>SUM(L48:L123)</f>
        <v>977.5</v>
      </c>
      <c r="M124" s="94"/>
      <c r="N124" s="94"/>
      <c r="O124" s="94"/>
      <c r="P124" s="95">
        <f>SUM(P48:P123)</f>
        <v>977.5</v>
      </c>
      <c r="Q124" s="95">
        <f>SUM(Q48:Q123)</f>
        <v>977.5</v>
      </c>
      <c r="R124" s="94"/>
      <c r="S124" s="99"/>
      <c r="T124" s="100"/>
      <c r="U124" s="100"/>
      <c r="V124" s="95">
        <f aca="true" t="shared" si="41" ref="V124:AM124">SUM(V48:V123)</f>
        <v>0</v>
      </c>
      <c r="W124" s="95">
        <f t="shared" si="41"/>
        <v>0</v>
      </c>
      <c r="X124" s="95">
        <f t="shared" si="41"/>
        <v>0</v>
      </c>
      <c r="Y124" s="95">
        <f t="shared" si="41"/>
        <v>366</v>
      </c>
      <c r="Z124" s="95">
        <f t="shared" si="41"/>
        <v>183</v>
      </c>
      <c r="AA124" s="95">
        <f t="shared" si="41"/>
        <v>0</v>
      </c>
      <c r="AB124" s="95">
        <f t="shared" si="41"/>
        <v>0</v>
      </c>
      <c r="AC124" s="95">
        <f t="shared" si="41"/>
        <v>0</v>
      </c>
      <c r="AD124" s="95">
        <f t="shared" si="41"/>
        <v>183</v>
      </c>
      <c r="AE124" s="95">
        <f t="shared" si="41"/>
        <v>0</v>
      </c>
      <c r="AF124" s="95">
        <f t="shared" si="41"/>
        <v>366</v>
      </c>
      <c r="AG124" s="95">
        <f t="shared" si="41"/>
        <v>366</v>
      </c>
      <c r="AH124" s="95">
        <f t="shared" si="41"/>
        <v>0</v>
      </c>
      <c r="AI124" s="95">
        <f t="shared" si="41"/>
        <v>0</v>
      </c>
      <c r="AJ124" s="95">
        <f t="shared" si="41"/>
        <v>0</v>
      </c>
      <c r="AK124" s="95">
        <f t="shared" si="41"/>
        <v>183</v>
      </c>
      <c r="AL124" s="95">
        <f t="shared" si="41"/>
        <v>183</v>
      </c>
      <c r="AM124" s="95">
        <f t="shared" si="41"/>
        <v>183</v>
      </c>
      <c r="AN124" s="101">
        <f>SUM(V124:AM124)</f>
        <v>2013</v>
      </c>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c r="EO124" s="19"/>
      <c r="EP124" s="19"/>
      <c r="EQ124" s="19"/>
      <c r="ER124" s="19"/>
      <c r="ES124" s="19"/>
      <c r="ET124" s="19"/>
      <c r="EU124" s="19"/>
      <c r="EV124" s="19"/>
      <c r="EW124" s="19"/>
      <c r="EX124" s="19"/>
      <c r="EY124" s="19"/>
      <c r="EZ124" s="19"/>
      <c r="FA124" s="19"/>
      <c r="FB124" s="19"/>
      <c r="FC124" s="19"/>
      <c r="FD124" s="19"/>
      <c r="FE124" s="19"/>
      <c r="FF124" s="19"/>
      <c r="FG124" s="19"/>
      <c r="FH124" s="19"/>
      <c r="FI124" s="19"/>
      <c r="FJ124" s="19"/>
      <c r="FK124" s="19"/>
      <c r="FL124" s="19"/>
      <c r="FM124" s="19"/>
      <c r="FN124" s="19"/>
      <c r="FO124" s="19"/>
      <c r="FP124" s="19"/>
      <c r="FQ124" s="19"/>
      <c r="FR124" s="19"/>
      <c r="FS124" s="19"/>
      <c r="FT124" s="19"/>
      <c r="FU124" s="19"/>
      <c r="FV124" s="19"/>
      <c r="FW124" s="19"/>
      <c r="FX124" s="19"/>
      <c r="FY124" s="19"/>
      <c r="FZ124" s="19"/>
      <c r="GA124" s="19"/>
      <c r="GB124" s="19"/>
      <c r="GC124" s="19"/>
      <c r="GD124" s="19"/>
      <c r="GE124" s="19"/>
      <c r="GF124" s="19"/>
      <c r="GG124" s="19"/>
      <c r="GH124" s="19"/>
      <c r="GI124" s="19"/>
      <c r="GJ124" s="19"/>
      <c r="GK124" s="19"/>
      <c r="GL124" s="19"/>
      <c r="GM124" s="19"/>
      <c r="GN124" s="19"/>
      <c r="GO124" s="19"/>
      <c r="GP124" s="19"/>
      <c r="GQ124" s="19"/>
      <c r="GR124" s="19"/>
      <c r="GS124" s="19"/>
      <c r="GT124" s="19"/>
      <c r="GU124" s="19"/>
      <c r="GV124" s="19"/>
      <c r="GW124" s="19"/>
      <c r="GX124" s="19"/>
      <c r="GY124" s="19"/>
      <c r="GZ124" s="19"/>
      <c r="HA124" s="19"/>
      <c r="HB124" s="19"/>
      <c r="HC124" s="19"/>
      <c r="HD124" s="19"/>
      <c r="HE124" s="19"/>
      <c r="HF124" s="19"/>
      <c r="HG124" s="19"/>
      <c r="HH124" s="19"/>
      <c r="HI124" s="19"/>
      <c r="HJ124" s="19"/>
      <c r="HK124" s="19"/>
      <c r="HL124" s="19"/>
      <c r="HM124" s="19"/>
      <c r="HN124" s="19"/>
      <c r="HO124" s="19"/>
      <c r="HP124" s="19"/>
      <c r="HQ124" s="19"/>
      <c r="HR124" s="19"/>
      <c r="HS124" s="19"/>
      <c r="HT124" s="19"/>
      <c r="HU124" s="19"/>
      <c r="HV124" s="19"/>
      <c r="HW124" s="19"/>
      <c r="HX124" s="19"/>
      <c r="HY124" s="19"/>
      <c r="HZ124" s="19"/>
      <c r="IA124" s="19"/>
      <c r="IB124" s="19"/>
      <c r="IC124" s="19"/>
      <c r="ID124" s="19"/>
      <c r="IE124" s="19"/>
      <c r="IF124" s="19"/>
      <c r="IG124" s="19"/>
      <c r="IH124" s="19"/>
      <c r="II124" s="19"/>
      <c r="IJ124" s="19"/>
      <c r="IK124" s="19"/>
      <c r="IL124" s="19"/>
      <c r="IM124" s="19"/>
      <c r="IN124" s="19"/>
      <c r="IO124" s="19"/>
      <c r="IP124" s="19"/>
      <c r="IQ124" s="19"/>
      <c r="IR124" s="19"/>
      <c r="IS124" s="19"/>
      <c r="IT124" s="19"/>
      <c r="IU124" s="19"/>
      <c r="IV124" s="19"/>
    </row>
    <row r="125" spans="1:40" ht="99" customHeight="1">
      <c r="A125" s="102"/>
      <c r="E125" s="103"/>
      <c r="F125" s="103"/>
      <c r="G125" s="103"/>
      <c r="V125" s="342" t="s">
        <v>384</v>
      </c>
      <c r="W125" s="342" t="s">
        <v>385</v>
      </c>
      <c r="X125" s="342" t="s">
        <v>386</v>
      </c>
      <c r="Y125" s="342" t="s">
        <v>387</v>
      </c>
      <c r="Z125" s="342" t="s">
        <v>388</v>
      </c>
      <c r="AA125" s="342" t="s">
        <v>389</v>
      </c>
      <c r="AB125" s="342" t="s">
        <v>390</v>
      </c>
      <c r="AC125" s="342" t="s">
        <v>391</v>
      </c>
      <c r="AD125" s="342" t="s">
        <v>392</v>
      </c>
      <c r="AE125" s="342" t="s">
        <v>393</v>
      </c>
      <c r="AF125" s="343" t="s">
        <v>394</v>
      </c>
      <c r="AG125" s="343" t="s">
        <v>395</v>
      </c>
      <c r="AH125" s="343" t="s">
        <v>396</v>
      </c>
      <c r="AI125" s="343" t="s">
        <v>397</v>
      </c>
      <c r="AJ125" s="343" t="s">
        <v>398</v>
      </c>
      <c r="AK125" s="343" t="s">
        <v>399</v>
      </c>
      <c r="AL125" s="343" t="s">
        <v>400</v>
      </c>
      <c r="AM125" s="343" t="s">
        <v>401</v>
      </c>
      <c r="AN125" s="344"/>
    </row>
    <row r="126" spans="1:256" ht="12">
      <c r="A126" s="102"/>
      <c r="F126" s="104"/>
      <c r="H126" s="16"/>
      <c r="L126" s="105" t="s">
        <v>433</v>
      </c>
      <c r="O126" s="15"/>
      <c r="R126" s="15"/>
      <c r="S126" s="106"/>
      <c r="U126" s="107">
        <v>25</v>
      </c>
      <c r="V126" s="42">
        <f aca="true" t="shared" si="42" ref="V126:AE135">_xlfn.SUMIFS(V$48:V$122,$U$48:$U$122,$U126)</f>
        <v>0</v>
      </c>
      <c r="W126" s="42">
        <f t="shared" si="42"/>
        <v>0</v>
      </c>
      <c r="X126" s="42">
        <f t="shared" si="42"/>
        <v>0</v>
      </c>
      <c r="Y126" s="108">
        <f t="shared" si="42"/>
        <v>84</v>
      </c>
      <c r="Z126" s="42">
        <f t="shared" si="42"/>
        <v>42</v>
      </c>
      <c r="AA126" s="42">
        <f t="shared" si="42"/>
        <v>0</v>
      </c>
      <c r="AB126" s="42">
        <f t="shared" si="42"/>
        <v>0</v>
      </c>
      <c r="AC126" s="42">
        <f t="shared" si="42"/>
        <v>0</v>
      </c>
      <c r="AD126" s="42">
        <f t="shared" si="42"/>
        <v>42</v>
      </c>
      <c r="AE126" s="109">
        <f t="shared" si="42"/>
        <v>0</v>
      </c>
      <c r="AF126" s="42">
        <f aca="true" t="shared" si="43" ref="AF126:AM135">_xlfn.SUMIFS(AF$48:AF$122,$U$48:$U$122,$U126)</f>
        <v>84</v>
      </c>
      <c r="AG126" s="42">
        <f t="shared" si="43"/>
        <v>84</v>
      </c>
      <c r="AH126" s="42">
        <f t="shared" si="43"/>
        <v>0</v>
      </c>
      <c r="AI126" s="42">
        <f t="shared" si="43"/>
        <v>0</v>
      </c>
      <c r="AJ126" s="42">
        <f t="shared" si="43"/>
        <v>0</v>
      </c>
      <c r="AK126" s="42">
        <f t="shared" si="43"/>
        <v>42</v>
      </c>
      <c r="AL126" s="42">
        <f t="shared" si="43"/>
        <v>42</v>
      </c>
      <c r="AM126" s="110">
        <f t="shared" si="43"/>
        <v>42</v>
      </c>
      <c r="AN126" s="107">
        <v>25</v>
      </c>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5"/>
      <c r="DR126" s="15"/>
      <c r="DS126" s="15"/>
      <c r="DT126" s="15"/>
      <c r="DU126" s="15"/>
      <c r="DV126" s="15"/>
      <c r="DW126" s="15"/>
      <c r="DX126" s="15"/>
      <c r="DY126" s="15"/>
      <c r="DZ126" s="15"/>
      <c r="EA126" s="15"/>
      <c r="EB126" s="15"/>
      <c r="EC126" s="15"/>
      <c r="ED126" s="15"/>
      <c r="EE126" s="15"/>
      <c r="EF126" s="15"/>
      <c r="EG126" s="15"/>
      <c r="EH126" s="15"/>
      <c r="EI126" s="15"/>
      <c r="EJ126" s="15"/>
      <c r="EK126" s="15"/>
      <c r="EL126" s="15"/>
      <c r="EM126" s="15"/>
      <c r="EN126" s="15"/>
      <c r="EO126" s="15"/>
      <c r="EP126" s="15"/>
      <c r="EQ126" s="15"/>
      <c r="ER126" s="15"/>
      <c r="ES126" s="15"/>
      <c r="ET126" s="15"/>
      <c r="EU126" s="15"/>
      <c r="EV126" s="15"/>
      <c r="EW126" s="15"/>
      <c r="EX126" s="15"/>
      <c r="EY126" s="15"/>
      <c r="EZ126" s="15"/>
      <c r="FA126" s="15"/>
      <c r="FB126" s="15"/>
      <c r="FC126" s="15"/>
      <c r="FD126" s="15"/>
      <c r="FE126" s="15"/>
      <c r="FF126" s="15"/>
      <c r="FG126" s="15"/>
      <c r="FH126" s="15"/>
      <c r="FI126" s="15"/>
      <c r="FJ126" s="15"/>
      <c r="FK126" s="15"/>
      <c r="FL126" s="15"/>
      <c r="FM126" s="15"/>
      <c r="FN126" s="15"/>
      <c r="FO126" s="15"/>
      <c r="FP126" s="15"/>
      <c r="FQ126" s="15"/>
      <c r="FR126" s="15"/>
      <c r="FS126" s="15"/>
      <c r="FT126" s="15"/>
      <c r="FU126" s="15"/>
      <c r="FV126" s="15"/>
      <c r="FW126" s="15"/>
      <c r="FX126" s="15"/>
      <c r="FY126" s="15"/>
      <c r="FZ126" s="15"/>
      <c r="GA126" s="15"/>
      <c r="GB126" s="15"/>
      <c r="GC126" s="15"/>
      <c r="GD126" s="15"/>
      <c r="GE126" s="15"/>
      <c r="GF126" s="15"/>
      <c r="GG126" s="15"/>
      <c r="GH126" s="15"/>
      <c r="GI126" s="15"/>
      <c r="GJ126" s="15"/>
      <c r="GK126" s="15"/>
      <c r="GL126" s="15"/>
      <c r="GM126" s="15"/>
      <c r="GN126" s="15"/>
      <c r="GO126" s="15"/>
      <c r="GP126" s="15"/>
      <c r="GQ126" s="15"/>
      <c r="GR126" s="15"/>
      <c r="GS126" s="15"/>
      <c r="GT126" s="15"/>
      <c r="GU126" s="15"/>
      <c r="GV126" s="15"/>
      <c r="GW126" s="15"/>
      <c r="GX126" s="15"/>
      <c r="GY126" s="15"/>
      <c r="GZ126" s="15"/>
      <c r="HA126" s="15"/>
      <c r="HB126" s="15"/>
      <c r="HC126" s="15"/>
      <c r="HD126" s="15"/>
      <c r="HE126" s="15"/>
      <c r="HF126" s="15"/>
      <c r="HG126" s="15"/>
      <c r="HH126" s="15"/>
      <c r="HI126" s="15"/>
      <c r="HJ126" s="15"/>
      <c r="HK126" s="15"/>
      <c r="HL126" s="15"/>
      <c r="HM126" s="15"/>
      <c r="HN126" s="15"/>
      <c r="HO126" s="15"/>
      <c r="HP126" s="15"/>
      <c r="HQ126" s="15"/>
      <c r="HR126" s="15"/>
      <c r="HS126" s="15"/>
      <c r="HT126" s="15"/>
      <c r="HU126" s="15"/>
      <c r="HV126" s="15"/>
      <c r="HW126" s="15"/>
      <c r="HX126" s="15"/>
      <c r="HY126" s="15"/>
      <c r="HZ126" s="15"/>
      <c r="IA126" s="15"/>
      <c r="IB126" s="15"/>
      <c r="IC126" s="15"/>
      <c r="ID126" s="15"/>
      <c r="IE126" s="15"/>
      <c r="IF126" s="15"/>
      <c r="IG126" s="15"/>
      <c r="IH126" s="15"/>
      <c r="II126" s="15"/>
      <c r="IJ126" s="15"/>
      <c r="IK126" s="15"/>
      <c r="IL126" s="15"/>
      <c r="IM126" s="15"/>
      <c r="IN126" s="15"/>
      <c r="IO126" s="15"/>
      <c r="IP126" s="15"/>
      <c r="IQ126" s="15"/>
      <c r="IR126" s="15"/>
      <c r="IS126" s="15"/>
      <c r="IT126" s="15"/>
      <c r="IU126" s="15"/>
      <c r="IV126" s="15"/>
    </row>
    <row r="127" spans="1:256" ht="12">
      <c r="A127" s="102"/>
      <c r="F127" s="104"/>
      <c r="S127" s="106"/>
      <c r="U127" s="107">
        <v>32</v>
      </c>
      <c r="V127" s="42">
        <f t="shared" si="42"/>
        <v>0</v>
      </c>
      <c r="W127" s="42">
        <f t="shared" si="42"/>
        <v>0</v>
      </c>
      <c r="X127" s="42">
        <f t="shared" si="42"/>
        <v>0</v>
      </c>
      <c r="Y127" s="42">
        <f t="shared" si="42"/>
        <v>206</v>
      </c>
      <c r="Z127" s="42">
        <f t="shared" si="42"/>
        <v>103</v>
      </c>
      <c r="AA127" s="42">
        <f t="shared" si="42"/>
        <v>0</v>
      </c>
      <c r="AB127" s="42">
        <f t="shared" si="42"/>
        <v>0</v>
      </c>
      <c r="AC127" s="42">
        <f t="shared" si="42"/>
        <v>0</v>
      </c>
      <c r="AD127" s="42">
        <f t="shared" si="42"/>
        <v>103</v>
      </c>
      <c r="AE127" s="42">
        <f t="shared" si="42"/>
        <v>0</v>
      </c>
      <c r="AF127" s="42">
        <f t="shared" si="43"/>
        <v>206</v>
      </c>
      <c r="AG127" s="42">
        <f t="shared" si="43"/>
        <v>206</v>
      </c>
      <c r="AH127" s="42">
        <f t="shared" si="43"/>
        <v>0</v>
      </c>
      <c r="AI127" s="42">
        <f t="shared" si="43"/>
        <v>0</v>
      </c>
      <c r="AJ127" s="42">
        <f t="shared" si="43"/>
        <v>0</v>
      </c>
      <c r="AK127" s="42">
        <f t="shared" si="43"/>
        <v>103</v>
      </c>
      <c r="AL127" s="42">
        <f t="shared" si="43"/>
        <v>103</v>
      </c>
      <c r="AM127" s="42">
        <f t="shared" si="43"/>
        <v>103</v>
      </c>
      <c r="AN127" s="107">
        <v>32</v>
      </c>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c r="DO127" s="15"/>
      <c r="DP127" s="15"/>
      <c r="DQ127" s="15"/>
      <c r="DR127" s="15"/>
      <c r="DS127" s="15"/>
      <c r="DT127" s="15"/>
      <c r="DU127" s="15"/>
      <c r="DV127" s="15"/>
      <c r="DW127" s="15"/>
      <c r="DX127" s="15"/>
      <c r="DY127" s="15"/>
      <c r="DZ127" s="15"/>
      <c r="EA127" s="15"/>
      <c r="EB127" s="15"/>
      <c r="EC127" s="15"/>
      <c r="ED127" s="15"/>
      <c r="EE127" s="15"/>
      <c r="EF127" s="15"/>
      <c r="EG127" s="15"/>
      <c r="EH127" s="15"/>
      <c r="EI127" s="15"/>
      <c r="EJ127" s="15"/>
      <c r="EK127" s="15"/>
      <c r="EL127" s="15"/>
      <c r="EM127" s="15"/>
      <c r="EN127" s="15"/>
      <c r="EO127" s="15"/>
      <c r="EP127" s="15"/>
      <c r="EQ127" s="15"/>
      <c r="ER127" s="15"/>
      <c r="ES127" s="15"/>
      <c r="ET127" s="15"/>
      <c r="EU127" s="15"/>
      <c r="EV127" s="15"/>
      <c r="EW127" s="15"/>
      <c r="EX127" s="15"/>
      <c r="EY127" s="15"/>
      <c r="EZ127" s="15"/>
      <c r="FA127" s="15"/>
      <c r="FB127" s="15"/>
      <c r="FC127" s="15"/>
      <c r="FD127" s="15"/>
      <c r="FE127" s="15"/>
      <c r="FF127" s="15"/>
      <c r="FG127" s="15"/>
      <c r="FH127" s="15"/>
      <c r="FI127" s="15"/>
      <c r="FJ127" s="15"/>
      <c r="FK127" s="15"/>
      <c r="FL127" s="15"/>
      <c r="FM127" s="15"/>
      <c r="FN127" s="15"/>
      <c r="FO127" s="15"/>
      <c r="FP127" s="15"/>
      <c r="FQ127" s="15"/>
      <c r="FR127" s="15"/>
      <c r="FS127" s="15"/>
      <c r="FT127" s="15"/>
      <c r="FU127" s="15"/>
      <c r="FV127" s="15"/>
      <c r="FW127" s="15"/>
      <c r="FX127" s="15"/>
      <c r="FY127" s="15"/>
      <c r="FZ127" s="15"/>
      <c r="GA127" s="15"/>
      <c r="GB127" s="15"/>
      <c r="GC127" s="15"/>
      <c r="GD127" s="15"/>
      <c r="GE127" s="15"/>
      <c r="GF127" s="15"/>
      <c r="GG127" s="15"/>
      <c r="GH127" s="15"/>
      <c r="GI127" s="15"/>
      <c r="GJ127" s="15"/>
      <c r="GK127" s="15"/>
      <c r="GL127" s="15"/>
      <c r="GM127" s="15"/>
      <c r="GN127" s="15"/>
      <c r="GO127" s="15"/>
      <c r="GP127" s="15"/>
      <c r="GQ127" s="15"/>
      <c r="GR127" s="15"/>
      <c r="GS127" s="15"/>
      <c r="GT127" s="15"/>
      <c r="GU127" s="15"/>
      <c r="GV127" s="15"/>
      <c r="GW127" s="15"/>
      <c r="GX127" s="15"/>
      <c r="GY127" s="15"/>
      <c r="GZ127" s="15"/>
      <c r="HA127" s="15"/>
      <c r="HB127" s="15"/>
      <c r="HC127" s="15"/>
      <c r="HD127" s="15"/>
      <c r="HE127" s="15"/>
      <c r="HF127" s="15"/>
      <c r="HG127" s="15"/>
      <c r="HH127" s="15"/>
      <c r="HI127" s="15"/>
      <c r="HJ127" s="15"/>
      <c r="HK127" s="15"/>
      <c r="HL127" s="15"/>
      <c r="HM127" s="15"/>
      <c r="HN127" s="15"/>
      <c r="HO127" s="15"/>
      <c r="HP127" s="15"/>
      <c r="HQ127" s="15"/>
      <c r="HR127" s="15"/>
      <c r="HS127" s="15"/>
      <c r="HT127" s="15"/>
      <c r="HU127" s="15"/>
      <c r="HV127" s="15"/>
      <c r="HW127" s="15"/>
      <c r="HX127" s="15"/>
      <c r="HY127" s="15"/>
      <c r="HZ127" s="15"/>
      <c r="IA127" s="15"/>
      <c r="IB127" s="15"/>
      <c r="IC127" s="15"/>
      <c r="ID127" s="15"/>
      <c r="IE127" s="15"/>
      <c r="IF127" s="15"/>
      <c r="IG127" s="15"/>
      <c r="IH127" s="15"/>
      <c r="II127" s="15"/>
      <c r="IJ127" s="15"/>
      <c r="IK127" s="15"/>
      <c r="IL127" s="15"/>
      <c r="IM127" s="15"/>
      <c r="IN127" s="15"/>
      <c r="IO127" s="15"/>
      <c r="IP127" s="15"/>
      <c r="IQ127" s="15"/>
      <c r="IR127" s="15"/>
      <c r="IS127" s="15"/>
      <c r="IT127" s="15"/>
      <c r="IU127" s="15"/>
      <c r="IV127" s="15"/>
    </row>
    <row r="128" spans="1:256" ht="12">
      <c r="A128" s="102"/>
      <c r="F128" s="111"/>
      <c r="S128" s="106"/>
      <c r="U128" s="107">
        <v>40</v>
      </c>
      <c r="V128" s="42">
        <f t="shared" si="42"/>
        <v>0</v>
      </c>
      <c r="W128" s="42">
        <f t="shared" si="42"/>
        <v>0</v>
      </c>
      <c r="X128" s="42">
        <f t="shared" si="42"/>
        <v>0</v>
      </c>
      <c r="Y128" s="42">
        <f t="shared" si="42"/>
        <v>22</v>
      </c>
      <c r="Z128" s="42">
        <f t="shared" si="42"/>
        <v>11</v>
      </c>
      <c r="AA128" s="42">
        <f t="shared" si="42"/>
        <v>0</v>
      </c>
      <c r="AB128" s="42">
        <f t="shared" si="42"/>
        <v>0</v>
      </c>
      <c r="AC128" s="42">
        <f t="shared" si="42"/>
        <v>0</v>
      </c>
      <c r="AD128" s="42">
        <f t="shared" si="42"/>
        <v>11</v>
      </c>
      <c r="AE128" s="42">
        <f t="shared" si="42"/>
        <v>0</v>
      </c>
      <c r="AF128" s="42">
        <f t="shared" si="43"/>
        <v>22</v>
      </c>
      <c r="AG128" s="42">
        <f t="shared" si="43"/>
        <v>22</v>
      </c>
      <c r="AH128" s="42">
        <f t="shared" si="43"/>
        <v>0</v>
      </c>
      <c r="AI128" s="42">
        <f t="shared" si="43"/>
        <v>0</v>
      </c>
      <c r="AJ128" s="42">
        <f t="shared" si="43"/>
        <v>0</v>
      </c>
      <c r="AK128" s="42">
        <f t="shared" si="43"/>
        <v>11</v>
      </c>
      <c r="AL128" s="42">
        <f t="shared" si="43"/>
        <v>11</v>
      </c>
      <c r="AM128" s="42">
        <f t="shared" si="43"/>
        <v>11</v>
      </c>
      <c r="AN128" s="107">
        <v>40</v>
      </c>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c r="DB128" s="15"/>
      <c r="DC128" s="15"/>
      <c r="DD128" s="15"/>
      <c r="DE128" s="15"/>
      <c r="DF128" s="15"/>
      <c r="DG128" s="15"/>
      <c r="DH128" s="15"/>
      <c r="DI128" s="15"/>
      <c r="DJ128" s="15"/>
      <c r="DK128" s="15"/>
      <c r="DL128" s="15"/>
      <c r="DM128" s="15"/>
      <c r="DN128" s="15"/>
      <c r="DO128" s="15"/>
      <c r="DP128" s="15"/>
      <c r="DQ128" s="15"/>
      <c r="DR128" s="15"/>
      <c r="DS128" s="15"/>
      <c r="DT128" s="15"/>
      <c r="DU128" s="15"/>
      <c r="DV128" s="15"/>
      <c r="DW128" s="15"/>
      <c r="DX128" s="15"/>
      <c r="DY128" s="15"/>
      <c r="DZ128" s="15"/>
      <c r="EA128" s="15"/>
      <c r="EB128" s="15"/>
      <c r="EC128" s="15"/>
      <c r="ED128" s="15"/>
      <c r="EE128" s="15"/>
      <c r="EF128" s="15"/>
      <c r="EG128" s="15"/>
      <c r="EH128" s="15"/>
      <c r="EI128" s="15"/>
      <c r="EJ128" s="15"/>
      <c r="EK128" s="15"/>
      <c r="EL128" s="15"/>
      <c r="EM128" s="15"/>
      <c r="EN128" s="15"/>
      <c r="EO128" s="15"/>
      <c r="EP128" s="15"/>
      <c r="EQ128" s="15"/>
      <c r="ER128" s="15"/>
      <c r="ES128" s="15"/>
      <c r="ET128" s="15"/>
      <c r="EU128" s="15"/>
      <c r="EV128" s="15"/>
      <c r="EW128" s="15"/>
      <c r="EX128" s="15"/>
      <c r="EY128" s="15"/>
      <c r="EZ128" s="15"/>
      <c r="FA128" s="15"/>
      <c r="FB128" s="15"/>
      <c r="FC128" s="15"/>
      <c r="FD128" s="15"/>
      <c r="FE128" s="15"/>
      <c r="FF128" s="15"/>
      <c r="FG128" s="15"/>
      <c r="FH128" s="15"/>
      <c r="FI128" s="15"/>
      <c r="FJ128" s="15"/>
      <c r="FK128" s="15"/>
      <c r="FL128" s="15"/>
      <c r="FM128" s="15"/>
      <c r="FN128" s="15"/>
      <c r="FO128" s="15"/>
      <c r="FP128" s="15"/>
      <c r="FQ128" s="15"/>
      <c r="FR128" s="15"/>
      <c r="FS128" s="15"/>
      <c r="FT128" s="15"/>
      <c r="FU128" s="15"/>
      <c r="FV128" s="15"/>
      <c r="FW128" s="15"/>
      <c r="FX128" s="15"/>
      <c r="FY128" s="15"/>
      <c r="FZ128" s="15"/>
      <c r="GA128" s="15"/>
      <c r="GB128" s="15"/>
      <c r="GC128" s="15"/>
      <c r="GD128" s="15"/>
      <c r="GE128" s="15"/>
      <c r="GF128" s="15"/>
      <c r="GG128" s="15"/>
      <c r="GH128" s="15"/>
      <c r="GI128" s="15"/>
      <c r="GJ128" s="15"/>
      <c r="GK128" s="15"/>
      <c r="GL128" s="15"/>
      <c r="GM128" s="15"/>
      <c r="GN128" s="15"/>
      <c r="GO128" s="15"/>
      <c r="GP128" s="15"/>
      <c r="GQ128" s="15"/>
      <c r="GR128" s="15"/>
      <c r="GS128" s="15"/>
      <c r="GT128" s="15"/>
      <c r="GU128" s="15"/>
      <c r="GV128" s="15"/>
      <c r="GW128" s="15"/>
      <c r="GX128" s="15"/>
      <c r="GY128" s="15"/>
      <c r="GZ128" s="15"/>
      <c r="HA128" s="15"/>
      <c r="HB128" s="15"/>
      <c r="HC128" s="15"/>
      <c r="HD128" s="15"/>
      <c r="HE128" s="15"/>
      <c r="HF128" s="15"/>
      <c r="HG128" s="15"/>
      <c r="HH128" s="15"/>
      <c r="HI128" s="15"/>
      <c r="HJ128" s="15"/>
      <c r="HK128" s="15"/>
      <c r="HL128" s="15"/>
      <c r="HM128" s="15"/>
      <c r="HN128" s="15"/>
      <c r="HO128" s="15"/>
      <c r="HP128" s="15"/>
      <c r="HQ128" s="15"/>
      <c r="HR128" s="15"/>
      <c r="HS128" s="15"/>
      <c r="HT128" s="15"/>
      <c r="HU128" s="15"/>
      <c r="HV128" s="15"/>
      <c r="HW128" s="15"/>
      <c r="HX128" s="15"/>
      <c r="HY128" s="15"/>
      <c r="HZ128" s="15"/>
      <c r="IA128" s="15"/>
      <c r="IB128" s="15"/>
      <c r="IC128" s="15"/>
      <c r="ID128" s="15"/>
      <c r="IE128" s="15"/>
      <c r="IF128" s="15"/>
      <c r="IG128" s="15"/>
      <c r="IH128" s="15"/>
      <c r="II128" s="15"/>
      <c r="IJ128" s="15"/>
      <c r="IK128" s="15"/>
      <c r="IL128" s="15"/>
      <c r="IM128" s="15"/>
      <c r="IN128" s="15"/>
      <c r="IO128" s="15"/>
      <c r="IP128" s="15"/>
      <c r="IQ128" s="15"/>
      <c r="IR128" s="15"/>
      <c r="IS128" s="15"/>
      <c r="IT128" s="15"/>
      <c r="IU128" s="15"/>
      <c r="IV128" s="15"/>
    </row>
    <row r="129" spans="1:256" ht="12">
      <c r="A129" s="102"/>
      <c r="F129" s="104"/>
      <c r="S129" s="106"/>
      <c r="U129" s="107">
        <v>50</v>
      </c>
      <c r="V129" s="42">
        <f t="shared" si="42"/>
        <v>0</v>
      </c>
      <c r="W129" s="42">
        <f t="shared" si="42"/>
        <v>0</v>
      </c>
      <c r="X129" s="42">
        <f t="shared" si="42"/>
        <v>0</v>
      </c>
      <c r="Y129" s="42">
        <f t="shared" si="42"/>
        <v>46</v>
      </c>
      <c r="Z129" s="42">
        <f t="shared" si="42"/>
        <v>23</v>
      </c>
      <c r="AA129" s="42">
        <f t="shared" si="42"/>
        <v>0</v>
      </c>
      <c r="AB129" s="42">
        <f t="shared" si="42"/>
        <v>0</v>
      </c>
      <c r="AC129" s="42">
        <f t="shared" si="42"/>
        <v>0</v>
      </c>
      <c r="AD129" s="42">
        <f t="shared" si="42"/>
        <v>23</v>
      </c>
      <c r="AE129" s="42">
        <f t="shared" si="42"/>
        <v>0</v>
      </c>
      <c r="AF129" s="42">
        <f t="shared" si="43"/>
        <v>46</v>
      </c>
      <c r="AG129" s="42">
        <f t="shared" si="43"/>
        <v>46</v>
      </c>
      <c r="AH129" s="42">
        <f t="shared" si="43"/>
        <v>0</v>
      </c>
      <c r="AI129" s="42">
        <f t="shared" si="43"/>
        <v>0</v>
      </c>
      <c r="AJ129" s="42">
        <f t="shared" si="43"/>
        <v>0</v>
      </c>
      <c r="AK129" s="42">
        <f t="shared" si="43"/>
        <v>23</v>
      </c>
      <c r="AL129" s="42">
        <f t="shared" si="43"/>
        <v>23</v>
      </c>
      <c r="AM129" s="42">
        <f t="shared" si="43"/>
        <v>23</v>
      </c>
      <c r="AN129" s="107">
        <v>50</v>
      </c>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c r="CZ129" s="15"/>
      <c r="DA129" s="15"/>
      <c r="DB129" s="15"/>
      <c r="DC129" s="15"/>
      <c r="DD129" s="15"/>
      <c r="DE129" s="15"/>
      <c r="DF129" s="15"/>
      <c r="DG129" s="15"/>
      <c r="DH129" s="15"/>
      <c r="DI129" s="15"/>
      <c r="DJ129" s="15"/>
      <c r="DK129" s="15"/>
      <c r="DL129" s="15"/>
      <c r="DM129" s="15"/>
      <c r="DN129" s="15"/>
      <c r="DO129" s="15"/>
      <c r="DP129" s="15"/>
      <c r="DQ129" s="15"/>
      <c r="DR129" s="15"/>
      <c r="DS129" s="15"/>
      <c r="DT129" s="15"/>
      <c r="DU129" s="15"/>
      <c r="DV129" s="15"/>
      <c r="DW129" s="15"/>
      <c r="DX129" s="15"/>
      <c r="DY129" s="15"/>
      <c r="DZ129" s="15"/>
      <c r="EA129" s="15"/>
      <c r="EB129" s="15"/>
      <c r="EC129" s="15"/>
      <c r="ED129" s="15"/>
      <c r="EE129" s="15"/>
      <c r="EF129" s="15"/>
      <c r="EG129" s="15"/>
      <c r="EH129" s="15"/>
      <c r="EI129" s="15"/>
      <c r="EJ129" s="15"/>
      <c r="EK129" s="15"/>
      <c r="EL129" s="15"/>
      <c r="EM129" s="15"/>
      <c r="EN129" s="15"/>
      <c r="EO129" s="15"/>
      <c r="EP129" s="15"/>
      <c r="EQ129" s="15"/>
      <c r="ER129" s="15"/>
      <c r="ES129" s="15"/>
      <c r="ET129" s="15"/>
      <c r="EU129" s="15"/>
      <c r="EV129" s="15"/>
      <c r="EW129" s="15"/>
      <c r="EX129" s="15"/>
      <c r="EY129" s="15"/>
      <c r="EZ129" s="15"/>
      <c r="FA129" s="15"/>
      <c r="FB129" s="15"/>
      <c r="FC129" s="15"/>
      <c r="FD129" s="15"/>
      <c r="FE129" s="15"/>
      <c r="FF129" s="15"/>
      <c r="FG129" s="15"/>
      <c r="FH129" s="15"/>
      <c r="FI129" s="15"/>
      <c r="FJ129" s="15"/>
      <c r="FK129" s="15"/>
      <c r="FL129" s="15"/>
      <c r="FM129" s="15"/>
      <c r="FN129" s="15"/>
      <c r="FO129" s="15"/>
      <c r="FP129" s="15"/>
      <c r="FQ129" s="15"/>
      <c r="FR129" s="15"/>
      <c r="FS129" s="15"/>
      <c r="FT129" s="15"/>
      <c r="FU129" s="15"/>
      <c r="FV129" s="15"/>
      <c r="FW129" s="15"/>
      <c r="FX129" s="15"/>
      <c r="FY129" s="15"/>
      <c r="FZ129" s="15"/>
      <c r="GA129" s="15"/>
      <c r="GB129" s="15"/>
      <c r="GC129" s="15"/>
      <c r="GD129" s="15"/>
      <c r="GE129" s="15"/>
      <c r="GF129" s="15"/>
      <c r="GG129" s="15"/>
      <c r="GH129" s="15"/>
      <c r="GI129" s="15"/>
      <c r="GJ129" s="15"/>
      <c r="GK129" s="15"/>
      <c r="GL129" s="15"/>
      <c r="GM129" s="15"/>
      <c r="GN129" s="15"/>
      <c r="GO129" s="15"/>
      <c r="GP129" s="15"/>
      <c r="GQ129" s="15"/>
      <c r="GR129" s="15"/>
      <c r="GS129" s="15"/>
      <c r="GT129" s="15"/>
      <c r="GU129" s="15"/>
      <c r="GV129" s="15"/>
      <c r="GW129" s="15"/>
      <c r="GX129" s="15"/>
      <c r="GY129" s="15"/>
      <c r="GZ129" s="15"/>
      <c r="HA129" s="15"/>
      <c r="HB129" s="15"/>
      <c r="HC129" s="15"/>
      <c r="HD129" s="15"/>
      <c r="HE129" s="15"/>
      <c r="HF129" s="15"/>
      <c r="HG129" s="15"/>
      <c r="HH129" s="15"/>
      <c r="HI129" s="15"/>
      <c r="HJ129" s="15"/>
      <c r="HK129" s="15"/>
      <c r="HL129" s="15"/>
      <c r="HM129" s="15"/>
      <c r="HN129" s="15"/>
      <c r="HO129" s="15"/>
      <c r="HP129" s="15"/>
      <c r="HQ129" s="15"/>
      <c r="HR129" s="15"/>
      <c r="HS129" s="15"/>
      <c r="HT129" s="15"/>
      <c r="HU129" s="15"/>
      <c r="HV129" s="15"/>
      <c r="HW129" s="15"/>
      <c r="HX129" s="15"/>
      <c r="HY129" s="15"/>
      <c r="HZ129" s="15"/>
      <c r="IA129" s="15"/>
      <c r="IB129" s="15"/>
      <c r="IC129" s="15"/>
      <c r="ID129" s="15"/>
      <c r="IE129" s="15"/>
      <c r="IF129" s="15"/>
      <c r="IG129" s="15"/>
      <c r="IH129" s="15"/>
      <c r="II129" s="15"/>
      <c r="IJ129" s="15"/>
      <c r="IK129" s="15"/>
      <c r="IL129" s="15"/>
      <c r="IM129" s="15"/>
      <c r="IN129" s="15"/>
      <c r="IO129" s="15"/>
      <c r="IP129" s="15"/>
      <c r="IQ129" s="15"/>
      <c r="IR129" s="15"/>
      <c r="IS129" s="15"/>
      <c r="IT129" s="15"/>
      <c r="IU129" s="15"/>
      <c r="IV129" s="15"/>
    </row>
    <row r="130" spans="1:256" ht="12">
      <c r="A130" s="102"/>
      <c r="S130" s="106"/>
      <c r="U130" s="107">
        <v>65</v>
      </c>
      <c r="V130" s="42">
        <f t="shared" si="42"/>
        <v>0</v>
      </c>
      <c r="W130" s="42">
        <f t="shared" si="42"/>
        <v>0</v>
      </c>
      <c r="X130" s="42">
        <f t="shared" si="42"/>
        <v>0</v>
      </c>
      <c r="Y130" s="42">
        <f t="shared" si="42"/>
        <v>8</v>
      </c>
      <c r="Z130" s="42">
        <f t="shared" si="42"/>
        <v>4</v>
      </c>
      <c r="AA130" s="42">
        <f t="shared" si="42"/>
        <v>0</v>
      </c>
      <c r="AB130" s="42">
        <f t="shared" si="42"/>
        <v>0</v>
      </c>
      <c r="AC130" s="42">
        <f t="shared" si="42"/>
        <v>0</v>
      </c>
      <c r="AD130" s="42">
        <f t="shared" si="42"/>
        <v>4</v>
      </c>
      <c r="AE130" s="42">
        <f t="shared" si="42"/>
        <v>0</v>
      </c>
      <c r="AF130" s="42">
        <f t="shared" si="43"/>
        <v>8</v>
      </c>
      <c r="AG130" s="42">
        <f t="shared" si="43"/>
        <v>8</v>
      </c>
      <c r="AH130" s="42">
        <f t="shared" si="43"/>
        <v>0</v>
      </c>
      <c r="AI130" s="42">
        <f t="shared" si="43"/>
        <v>0</v>
      </c>
      <c r="AJ130" s="42">
        <f t="shared" si="43"/>
        <v>0</v>
      </c>
      <c r="AK130" s="42">
        <f t="shared" si="43"/>
        <v>4</v>
      </c>
      <c r="AL130" s="42">
        <f t="shared" si="43"/>
        <v>4</v>
      </c>
      <c r="AM130" s="42">
        <f t="shared" si="43"/>
        <v>4</v>
      </c>
      <c r="AN130" s="107">
        <v>65</v>
      </c>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15"/>
      <c r="DM130" s="15"/>
      <c r="DN130" s="15"/>
      <c r="DO130" s="15"/>
      <c r="DP130" s="15"/>
      <c r="DQ130" s="15"/>
      <c r="DR130" s="15"/>
      <c r="DS130" s="15"/>
      <c r="DT130" s="15"/>
      <c r="DU130" s="15"/>
      <c r="DV130" s="15"/>
      <c r="DW130" s="15"/>
      <c r="DX130" s="15"/>
      <c r="DY130" s="15"/>
      <c r="DZ130" s="15"/>
      <c r="EA130" s="15"/>
      <c r="EB130" s="15"/>
      <c r="EC130" s="15"/>
      <c r="ED130" s="15"/>
      <c r="EE130" s="15"/>
      <c r="EF130" s="15"/>
      <c r="EG130" s="15"/>
      <c r="EH130" s="15"/>
      <c r="EI130" s="15"/>
      <c r="EJ130" s="15"/>
      <c r="EK130" s="15"/>
      <c r="EL130" s="15"/>
      <c r="EM130" s="15"/>
      <c r="EN130" s="15"/>
      <c r="EO130" s="15"/>
      <c r="EP130" s="15"/>
      <c r="EQ130" s="15"/>
      <c r="ER130" s="15"/>
      <c r="ES130" s="15"/>
      <c r="ET130" s="15"/>
      <c r="EU130" s="15"/>
      <c r="EV130" s="15"/>
      <c r="EW130" s="15"/>
      <c r="EX130" s="15"/>
      <c r="EY130" s="15"/>
      <c r="EZ130" s="15"/>
      <c r="FA130" s="15"/>
      <c r="FB130" s="15"/>
      <c r="FC130" s="15"/>
      <c r="FD130" s="15"/>
      <c r="FE130" s="15"/>
      <c r="FF130" s="15"/>
      <c r="FG130" s="15"/>
      <c r="FH130" s="15"/>
      <c r="FI130" s="15"/>
      <c r="FJ130" s="15"/>
      <c r="FK130" s="15"/>
      <c r="FL130" s="15"/>
      <c r="FM130" s="15"/>
      <c r="FN130" s="15"/>
      <c r="FO130" s="15"/>
      <c r="FP130" s="15"/>
      <c r="FQ130" s="15"/>
      <c r="FR130" s="15"/>
      <c r="FS130" s="15"/>
      <c r="FT130" s="15"/>
      <c r="FU130" s="15"/>
      <c r="FV130" s="15"/>
      <c r="FW130" s="15"/>
      <c r="FX130" s="15"/>
      <c r="FY130" s="15"/>
      <c r="FZ130" s="15"/>
      <c r="GA130" s="15"/>
      <c r="GB130" s="15"/>
      <c r="GC130" s="15"/>
      <c r="GD130" s="15"/>
      <c r="GE130" s="15"/>
      <c r="GF130" s="15"/>
      <c r="GG130" s="15"/>
      <c r="GH130" s="15"/>
      <c r="GI130" s="15"/>
      <c r="GJ130" s="15"/>
      <c r="GK130" s="15"/>
      <c r="GL130" s="15"/>
      <c r="GM130" s="15"/>
      <c r="GN130" s="15"/>
      <c r="GO130" s="15"/>
      <c r="GP130" s="15"/>
      <c r="GQ130" s="15"/>
      <c r="GR130" s="15"/>
      <c r="GS130" s="15"/>
      <c r="GT130" s="15"/>
      <c r="GU130" s="15"/>
      <c r="GV130" s="15"/>
      <c r="GW130" s="15"/>
      <c r="GX130" s="15"/>
      <c r="GY130" s="15"/>
      <c r="GZ130" s="15"/>
      <c r="HA130" s="15"/>
      <c r="HB130" s="15"/>
      <c r="HC130" s="15"/>
      <c r="HD130" s="15"/>
      <c r="HE130" s="15"/>
      <c r="HF130" s="15"/>
      <c r="HG130" s="15"/>
      <c r="HH130" s="15"/>
      <c r="HI130" s="15"/>
      <c r="HJ130" s="15"/>
      <c r="HK130" s="15"/>
      <c r="HL130" s="15"/>
      <c r="HM130" s="15"/>
      <c r="HN130" s="15"/>
      <c r="HO130" s="15"/>
      <c r="HP130" s="15"/>
      <c r="HQ130" s="15"/>
      <c r="HR130" s="15"/>
      <c r="HS130" s="15"/>
      <c r="HT130" s="15"/>
      <c r="HU130" s="15"/>
      <c r="HV130" s="15"/>
      <c r="HW130" s="15"/>
      <c r="HX130" s="15"/>
      <c r="HY130" s="15"/>
      <c r="HZ130" s="15"/>
      <c r="IA130" s="15"/>
      <c r="IB130" s="15"/>
      <c r="IC130" s="15"/>
      <c r="ID130" s="15"/>
      <c r="IE130" s="15"/>
      <c r="IF130" s="15"/>
      <c r="IG130" s="15"/>
      <c r="IH130" s="15"/>
      <c r="II130" s="15"/>
      <c r="IJ130" s="15"/>
      <c r="IK130" s="15"/>
      <c r="IL130" s="15"/>
      <c r="IM130" s="15"/>
      <c r="IN130" s="15"/>
      <c r="IO130" s="15"/>
      <c r="IP130" s="15"/>
      <c r="IQ130" s="15"/>
      <c r="IR130" s="15"/>
      <c r="IS130" s="15"/>
      <c r="IT130" s="15"/>
      <c r="IU130" s="15"/>
      <c r="IV130" s="15"/>
    </row>
    <row r="131" spans="19:40" ht="12">
      <c r="S131" s="106"/>
      <c r="U131" s="107">
        <v>80</v>
      </c>
      <c r="V131" s="42">
        <f t="shared" si="42"/>
        <v>0</v>
      </c>
      <c r="W131" s="42">
        <f t="shared" si="42"/>
        <v>0</v>
      </c>
      <c r="X131" s="42">
        <f t="shared" si="42"/>
        <v>0</v>
      </c>
      <c r="Y131" s="42">
        <f t="shared" si="42"/>
        <v>0</v>
      </c>
      <c r="Z131" s="42">
        <f t="shared" si="42"/>
        <v>0</v>
      </c>
      <c r="AA131" s="42">
        <f t="shared" si="42"/>
        <v>0</v>
      </c>
      <c r="AB131" s="42">
        <f t="shared" si="42"/>
        <v>0</v>
      </c>
      <c r="AC131" s="42">
        <f t="shared" si="42"/>
        <v>0</v>
      </c>
      <c r="AD131" s="42">
        <f t="shared" si="42"/>
        <v>0</v>
      </c>
      <c r="AE131" s="42">
        <f t="shared" si="42"/>
        <v>0</v>
      </c>
      <c r="AF131" s="42">
        <f t="shared" si="43"/>
        <v>0</v>
      </c>
      <c r="AG131" s="42">
        <f t="shared" si="43"/>
        <v>0</v>
      </c>
      <c r="AH131" s="42">
        <f t="shared" si="43"/>
        <v>0</v>
      </c>
      <c r="AI131" s="42">
        <f t="shared" si="43"/>
        <v>0</v>
      </c>
      <c r="AJ131" s="42">
        <f t="shared" si="43"/>
        <v>0</v>
      </c>
      <c r="AK131" s="42">
        <f t="shared" si="43"/>
        <v>0</v>
      </c>
      <c r="AL131" s="42">
        <f t="shared" si="43"/>
        <v>0</v>
      </c>
      <c r="AM131" s="42">
        <f t="shared" si="43"/>
        <v>0</v>
      </c>
      <c r="AN131" s="107">
        <v>80</v>
      </c>
    </row>
    <row r="132" spans="19:40" ht="12">
      <c r="S132" s="106"/>
      <c r="U132" s="107">
        <v>100</v>
      </c>
      <c r="V132" s="42">
        <f t="shared" si="42"/>
        <v>0</v>
      </c>
      <c r="W132" s="42">
        <f t="shared" si="42"/>
        <v>0</v>
      </c>
      <c r="X132" s="42">
        <f t="shared" si="42"/>
        <v>0</v>
      </c>
      <c r="Y132" s="42">
        <f t="shared" si="42"/>
        <v>0</v>
      </c>
      <c r="Z132" s="42">
        <f t="shared" si="42"/>
        <v>0</v>
      </c>
      <c r="AA132" s="42">
        <f t="shared" si="42"/>
        <v>0</v>
      </c>
      <c r="AB132" s="42">
        <f t="shared" si="42"/>
        <v>0</v>
      </c>
      <c r="AC132" s="42">
        <f t="shared" si="42"/>
        <v>0</v>
      </c>
      <c r="AD132" s="42">
        <f t="shared" si="42"/>
        <v>0</v>
      </c>
      <c r="AE132" s="42">
        <f t="shared" si="42"/>
        <v>0</v>
      </c>
      <c r="AF132" s="42">
        <f t="shared" si="43"/>
        <v>0</v>
      </c>
      <c r="AG132" s="42">
        <f t="shared" si="43"/>
        <v>0</v>
      </c>
      <c r="AH132" s="42">
        <f t="shared" si="43"/>
        <v>0</v>
      </c>
      <c r="AI132" s="42">
        <f t="shared" si="43"/>
        <v>0</v>
      </c>
      <c r="AJ132" s="42">
        <f t="shared" si="43"/>
        <v>0</v>
      </c>
      <c r="AK132" s="42">
        <f t="shared" si="43"/>
        <v>0</v>
      </c>
      <c r="AL132" s="42">
        <f t="shared" si="43"/>
        <v>0</v>
      </c>
      <c r="AM132" s="42">
        <f t="shared" si="43"/>
        <v>0</v>
      </c>
      <c r="AN132" s="107">
        <v>100</v>
      </c>
    </row>
    <row r="133" spans="3:40" ht="12">
      <c r="C133" s="112"/>
      <c r="S133" s="106"/>
      <c r="U133" s="107">
        <v>125</v>
      </c>
      <c r="V133" s="42">
        <f t="shared" si="42"/>
        <v>0</v>
      </c>
      <c r="W133" s="42">
        <f t="shared" si="42"/>
        <v>0</v>
      </c>
      <c r="X133" s="42">
        <f t="shared" si="42"/>
        <v>0</v>
      </c>
      <c r="Y133" s="42">
        <f t="shared" si="42"/>
        <v>0</v>
      </c>
      <c r="Z133" s="42">
        <f t="shared" si="42"/>
        <v>0</v>
      </c>
      <c r="AA133" s="42">
        <f t="shared" si="42"/>
        <v>0</v>
      </c>
      <c r="AB133" s="42">
        <f t="shared" si="42"/>
        <v>0</v>
      </c>
      <c r="AC133" s="42">
        <f t="shared" si="42"/>
        <v>0</v>
      </c>
      <c r="AD133" s="42">
        <f t="shared" si="42"/>
        <v>0</v>
      </c>
      <c r="AE133" s="42">
        <f t="shared" si="42"/>
        <v>0</v>
      </c>
      <c r="AF133" s="42">
        <f t="shared" si="43"/>
        <v>0</v>
      </c>
      <c r="AG133" s="42">
        <f t="shared" si="43"/>
        <v>0</v>
      </c>
      <c r="AH133" s="42">
        <f t="shared" si="43"/>
        <v>0</v>
      </c>
      <c r="AI133" s="42">
        <f t="shared" si="43"/>
        <v>0</v>
      </c>
      <c r="AJ133" s="42">
        <f t="shared" si="43"/>
        <v>0</v>
      </c>
      <c r="AK133" s="42">
        <f t="shared" si="43"/>
        <v>0</v>
      </c>
      <c r="AL133" s="42">
        <f t="shared" si="43"/>
        <v>0</v>
      </c>
      <c r="AM133" s="42">
        <f t="shared" si="43"/>
        <v>0</v>
      </c>
      <c r="AN133" s="107">
        <v>125</v>
      </c>
    </row>
    <row r="134" spans="3:40" ht="12">
      <c r="C134" s="112"/>
      <c r="S134" s="106"/>
      <c r="U134" s="107">
        <v>150</v>
      </c>
      <c r="V134" s="42">
        <f t="shared" si="42"/>
        <v>0</v>
      </c>
      <c r="W134" s="42">
        <f t="shared" si="42"/>
        <v>0</v>
      </c>
      <c r="X134" s="42">
        <f t="shared" si="42"/>
        <v>0</v>
      </c>
      <c r="Y134" s="42">
        <f t="shared" si="42"/>
        <v>0</v>
      </c>
      <c r="Z134" s="42">
        <f t="shared" si="42"/>
        <v>0</v>
      </c>
      <c r="AA134" s="42">
        <f t="shared" si="42"/>
        <v>0</v>
      </c>
      <c r="AB134" s="42">
        <f t="shared" si="42"/>
        <v>0</v>
      </c>
      <c r="AC134" s="42">
        <f t="shared" si="42"/>
        <v>0</v>
      </c>
      <c r="AD134" s="42">
        <f t="shared" si="42"/>
        <v>0</v>
      </c>
      <c r="AE134" s="42">
        <f t="shared" si="42"/>
        <v>0</v>
      </c>
      <c r="AF134" s="42">
        <f t="shared" si="43"/>
        <v>0</v>
      </c>
      <c r="AG134" s="42">
        <f t="shared" si="43"/>
        <v>0</v>
      </c>
      <c r="AH134" s="42">
        <f t="shared" si="43"/>
        <v>0</v>
      </c>
      <c r="AI134" s="42">
        <f t="shared" si="43"/>
        <v>0</v>
      </c>
      <c r="AJ134" s="42">
        <f t="shared" si="43"/>
        <v>0</v>
      </c>
      <c r="AK134" s="42">
        <f t="shared" si="43"/>
        <v>0</v>
      </c>
      <c r="AL134" s="42">
        <f t="shared" si="43"/>
        <v>0</v>
      </c>
      <c r="AM134" s="42">
        <f t="shared" si="43"/>
        <v>0</v>
      </c>
      <c r="AN134" s="107">
        <v>150</v>
      </c>
    </row>
    <row r="135" spans="3:40" ht="12">
      <c r="C135" s="112"/>
      <c r="S135" s="106"/>
      <c r="U135" s="107">
        <v>200</v>
      </c>
      <c r="V135" s="42">
        <f t="shared" si="42"/>
        <v>0</v>
      </c>
      <c r="W135" s="42">
        <f t="shared" si="42"/>
        <v>0</v>
      </c>
      <c r="X135" s="42">
        <f t="shared" si="42"/>
        <v>0</v>
      </c>
      <c r="Y135" s="42">
        <f t="shared" si="42"/>
        <v>0</v>
      </c>
      <c r="Z135" s="42">
        <f t="shared" si="42"/>
        <v>0</v>
      </c>
      <c r="AA135" s="42">
        <f t="shared" si="42"/>
        <v>0</v>
      </c>
      <c r="AB135" s="42">
        <f t="shared" si="42"/>
        <v>0</v>
      </c>
      <c r="AC135" s="42">
        <f t="shared" si="42"/>
        <v>0</v>
      </c>
      <c r="AD135" s="42">
        <f t="shared" si="42"/>
        <v>0</v>
      </c>
      <c r="AE135" s="42">
        <f t="shared" si="42"/>
        <v>0</v>
      </c>
      <c r="AF135" s="42">
        <f t="shared" si="43"/>
        <v>0</v>
      </c>
      <c r="AG135" s="42">
        <f t="shared" si="43"/>
        <v>0</v>
      </c>
      <c r="AH135" s="42">
        <f t="shared" si="43"/>
        <v>0</v>
      </c>
      <c r="AI135" s="42">
        <f t="shared" si="43"/>
        <v>0</v>
      </c>
      <c r="AJ135" s="42">
        <f t="shared" si="43"/>
        <v>0</v>
      </c>
      <c r="AK135" s="42">
        <f t="shared" si="43"/>
        <v>0</v>
      </c>
      <c r="AL135" s="42">
        <f t="shared" si="43"/>
        <v>0</v>
      </c>
      <c r="AM135" s="42">
        <f t="shared" si="43"/>
        <v>0</v>
      </c>
      <c r="AN135" s="107">
        <v>200</v>
      </c>
    </row>
    <row r="136" spans="19:40" ht="12">
      <c r="S136" s="106"/>
      <c r="U136" s="107">
        <v>250</v>
      </c>
      <c r="V136" s="42">
        <f aca="true" t="shared" si="44" ref="V136:AE143">_xlfn.SUMIFS(V$48:V$122,$U$48:$U$122,$U136)</f>
        <v>0</v>
      </c>
      <c r="W136" s="42">
        <f t="shared" si="44"/>
        <v>0</v>
      </c>
      <c r="X136" s="42">
        <f t="shared" si="44"/>
        <v>0</v>
      </c>
      <c r="Y136" s="42">
        <f t="shared" si="44"/>
        <v>0</v>
      </c>
      <c r="Z136" s="42">
        <f t="shared" si="44"/>
        <v>0</v>
      </c>
      <c r="AA136" s="42">
        <f t="shared" si="44"/>
        <v>0</v>
      </c>
      <c r="AB136" s="42">
        <f t="shared" si="44"/>
        <v>0</v>
      </c>
      <c r="AC136" s="42">
        <f t="shared" si="44"/>
        <v>0</v>
      </c>
      <c r="AD136" s="42">
        <f t="shared" si="44"/>
        <v>0</v>
      </c>
      <c r="AE136" s="42">
        <f t="shared" si="44"/>
        <v>0</v>
      </c>
      <c r="AF136" s="42">
        <f aca="true" t="shared" si="45" ref="AF136:AM143">_xlfn.SUMIFS(AF$48:AF$122,$U$48:$U$122,$U136)</f>
        <v>0</v>
      </c>
      <c r="AG136" s="42">
        <f t="shared" si="45"/>
        <v>0</v>
      </c>
      <c r="AH136" s="42">
        <f t="shared" si="45"/>
        <v>0</v>
      </c>
      <c r="AI136" s="42">
        <f t="shared" si="45"/>
        <v>0</v>
      </c>
      <c r="AJ136" s="42">
        <f t="shared" si="45"/>
        <v>0</v>
      </c>
      <c r="AK136" s="42">
        <f t="shared" si="45"/>
        <v>0</v>
      </c>
      <c r="AL136" s="42">
        <f t="shared" si="45"/>
        <v>0</v>
      </c>
      <c r="AM136" s="42">
        <f t="shared" si="45"/>
        <v>0</v>
      </c>
      <c r="AN136" s="107">
        <v>250</v>
      </c>
    </row>
    <row r="137" spans="19:40" ht="12">
      <c r="S137" s="106"/>
      <c r="U137" s="107">
        <v>300</v>
      </c>
      <c r="V137" s="42">
        <f t="shared" si="44"/>
        <v>0</v>
      </c>
      <c r="W137" s="42">
        <f t="shared" si="44"/>
        <v>0</v>
      </c>
      <c r="X137" s="42">
        <f t="shared" si="44"/>
        <v>0</v>
      </c>
      <c r="Y137" s="42">
        <f t="shared" si="44"/>
        <v>0</v>
      </c>
      <c r="Z137" s="42">
        <f t="shared" si="44"/>
        <v>0</v>
      </c>
      <c r="AA137" s="42">
        <f t="shared" si="44"/>
        <v>0</v>
      </c>
      <c r="AB137" s="42">
        <f t="shared" si="44"/>
        <v>0</v>
      </c>
      <c r="AC137" s="42">
        <f t="shared" si="44"/>
        <v>0</v>
      </c>
      <c r="AD137" s="42">
        <f t="shared" si="44"/>
        <v>0</v>
      </c>
      <c r="AE137" s="42">
        <f t="shared" si="44"/>
        <v>0</v>
      </c>
      <c r="AF137" s="42">
        <f t="shared" si="45"/>
        <v>0</v>
      </c>
      <c r="AG137" s="42">
        <f t="shared" si="45"/>
        <v>0</v>
      </c>
      <c r="AH137" s="42">
        <f t="shared" si="45"/>
        <v>0</v>
      </c>
      <c r="AI137" s="42">
        <f t="shared" si="45"/>
        <v>0</v>
      </c>
      <c r="AJ137" s="42">
        <f t="shared" si="45"/>
        <v>0</v>
      </c>
      <c r="AK137" s="42">
        <f t="shared" si="45"/>
        <v>0</v>
      </c>
      <c r="AL137" s="42">
        <f t="shared" si="45"/>
        <v>0</v>
      </c>
      <c r="AM137" s="42">
        <f t="shared" si="45"/>
        <v>0</v>
      </c>
      <c r="AN137" s="107">
        <v>300</v>
      </c>
    </row>
    <row r="138" spans="19:40" ht="12">
      <c r="S138" s="106"/>
      <c r="U138" s="107">
        <v>350</v>
      </c>
      <c r="V138" s="42">
        <f t="shared" si="44"/>
        <v>0</v>
      </c>
      <c r="W138" s="42">
        <f t="shared" si="44"/>
        <v>0</v>
      </c>
      <c r="X138" s="42">
        <f t="shared" si="44"/>
        <v>0</v>
      </c>
      <c r="Y138" s="42">
        <f t="shared" si="44"/>
        <v>0</v>
      </c>
      <c r="Z138" s="42">
        <f t="shared" si="44"/>
        <v>0</v>
      </c>
      <c r="AA138" s="42">
        <f t="shared" si="44"/>
        <v>0</v>
      </c>
      <c r="AB138" s="42">
        <f t="shared" si="44"/>
        <v>0</v>
      </c>
      <c r="AC138" s="42">
        <f t="shared" si="44"/>
        <v>0</v>
      </c>
      <c r="AD138" s="42">
        <f t="shared" si="44"/>
        <v>0</v>
      </c>
      <c r="AE138" s="42">
        <f t="shared" si="44"/>
        <v>0</v>
      </c>
      <c r="AF138" s="42">
        <f t="shared" si="45"/>
        <v>0</v>
      </c>
      <c r="AG138" s="42">
        <f t="shared" si="45"/>
        <v>0</v>
      </c>
      <c r="AH138" s="42">
        <f t="shared" si="45"/>
        <v>0</v>
      </c>
      <c r="AI138" s="42">
        <f t="shared" si="45"/>
        <v>0</v>
      </c>
      <c r="AJ138" s="42">
        <f t="shared" si="45"/>
        <v>0</v>
      </c>
      <c r="AK138" s="42">
        <f t="shared" si="45"/>
        <v>0</v>
      </c>
      <c r="AL138" s="42">
        <f t="shared" si="45"/>
        <v>0</v>
      </c>
      <c r="AM138" s="42">
        <f t="shared" si="45"/>
        <v>0</v>
      </c>
      <c r="AN138" s="107">
        <v>350</v>
      </c>
    </row>
    <row r="139" spans="19:40" ht="12">
      <c r="S139" s="106"/>
      <c r="U139" s="107">
        <v>400</v>
      </c>
      <c r="V139" s="42">
        <f t="shared" si="44"/>
        <v>0</v>
      </c>
      <c r="W139" s="42">
        <f t="shared" si="44"/>
        <v>0</v>
      </c>
      <c r="X139" s="42">
        <f t="shared" si="44"/>
        <v>0</v>
      </c>
      <c r="Y139" s="42">
        <f t="shared" si="44"/>
        <v>0</v>
      </c>
      <c r="Z139" s="42">
        <f t="shared" si="44"/>
        <v>0</v>
      </c>
      <c r="AA139" s="42">
        <f t="shared" si="44"/>
        <v>0</v>
      </c>
      <c r="AB139" s="42">
        <f t="shared" si="44"/>
        <v>0</v>
      </c>
      <c r="AC139" s="42">
        <f t="shared" si="44"/>
        <v>0</v>
      </c>
      <c r="AD139" s="42">
        <f t="shared" si="44"/>
        <v>0</v>
      </c>
      <c r="AE139" s="42">
        <f t="shared" si="44"/>
        <v>0</v>
      </c>
      <c r="AF139" s="42">
        <f t="shared" si="45"/>
        <v>0</v>
      </c>
      <c r="AG139" s="42">
        <f t="shared" si="45"/>
        <v>0</v>
      </c>
      <c r="AH139" s="42">
        <f t="shared" si="45"/>
        <v>0</v>
      </c>
      <c r="AI139" s="42">
        <f t="shared" si="45"/>
        <v>0</v>
      </c>
      <c r="AJ139" s="42">
        <f t="shared" si="45"/>
        <v>0</v>
      </c>
      <c r="AK139" s="42">
        <f t="shared" si="45"/>
        <v>0</v>
      </c>
      <c r="AL139" s="42">
        <f t="shared" si="45"/>
        <v>0</v>
      </c>
      <c r="AM139" s="42">
        <f t="shared" si="45"/>
        <v>0</v>
      </c>
      <c r="AN139" s="107">
        <v>400</v>
      </c>
    </row>
    <row r="140" spans="19:40" ht="12">
      <c r="S140" s="106"/>
      <c r="U140" s="107">
        <v>450</v>
      </c>
      <c r="V140" s="42">
        <f t="shared" si="44"/>
        <v>0</v>
      </c>
      <c r="W140" s="42">
        <f t="shared" si="44"/>
        <v>0</v>
      </c>
      <c r="X140" s="42">
        <f t="shared" si="44"/>
        <v>0</v>
      </c>
      <c r="Y140" s="42">
        <f t="shared" si="44"/>
        <v>0</v>
      </c>
      <c r="Z140" s="42">
        <f t="shared" si="44"/>
        <v>0</v>
      </c>
      <c r="AA140" s="42">
        <f t="shared" si="44"/>
        <v>0</v>
      </c>
      <c r="AB140" s="42">
        <f t="shared" si="44"/>
        <v>0</v>
      </c>
      <c r="AC140" s="42">
        <f t="shared" si="44"/>
        <v>0</v>
      </c>
      <c r="AD140" s="42">
        <f t="shared" si="44"/>
        <v>0</v>
      </c>
      <c r="AE140" s="42">
        <f t="shared" si="44"/>
        <v>0</v>
      </c>
      <c r="AF140" s="42">
        <f t="shared" si="45"/>
        <v>0</v>
      </c>
      <c r="AG140" s="42">
        <f t="shared" si="45"/>
        <v>0</v>
      </c>
      <c r="AH140" s="42">
        <f t="shared" si="45"/>
        <v>0</v>
      </c>
      <c r="AI140" s="42">
        <f t="shared" si="45"/>
        <v>0</v>
      </c>
      <c r="AJ140" s="42">
        <f t="shared" si="45"/>
        <v>0</v>
      </c>
      <c r="AK140" s="42">
        <f t="shared" si="45"/>
        <v>0</v>
      </c>
      <c r="AL140" s="42">
        <f t="shared" si="45"/>
        <v>0</v>
      </c>
      <c r="AM140" s="42">
        <f t="shared" si="45"/>
        <v>0</v>
      </c>
      <c r="AN140" s="107">
        <v>450</v>
      </c>
    </row>
    <row r="141" spans="19:40" ht="12">
      <c r="S141" s="106"/>
      <c r="U141" s="107">
        <v>500</v>
      </c>
      <c r="V141" s="42">
        <f t="shared" si="44"/>
        <v>0</v>
      </c>
      <c r="W141" s="42">
        <f t="shared" si="44"/>
        <v>0</v>
      </c>
      <c r="X141" s="42">
        <f t="shared" si="44"/>
        <v>0</v>
      </c>
      <c r="Y141" s="42">
        <f t="shared" si="44"/>
        <v>0</v>
      </c>
      <c r="Z141" s="42">
        <f t="shared" si="44"/>
        <v>0</v>
      </c>
      <c r="AA141" s="42">
        <f t="shared" si="44"/>
        <v>0</v>
      </c>
      <c r="AB141" s="42">
        <f t="shared" si="44"/>
        <v>0</v>
      </c>
      <c r="AC141" s="42">
        <f t="shared" si="44"/>
        <v>0</v>
      </c>
      <c r="AD141" s="42">
        <f t="shared" si="44"/>
        <v>0</v>
      </c>
      <c r="AE141" s="42">
        <f t="shared" si="44"/>
        <v>0</v>
      </c>
      <c r="AF141" s="42">
        <f t="shared" si="45"/>
        <v>0</v>
      </c>
      <c r="AG141" s="42">
        <f t="shared" si="45"/>
        <v>0</v>
      </c>
      <c r="AH141" s="42">
        <f t="shared" si="45"/>
        <v>0</v>
      </c>
      <c r="AI141" s="42">
        <f t="shared" si="45"/>
        <v>0</v>
      </c>
      <c r="AJ141" s="42">
        <f t="shared" si="45"/>
        <v>0</v>
      </c>
      <c r="AK141" s="42">
        <f t="shared" si="45"/>
        <v>0</v>
      </c>
      <c r="AL141" s="42">
        <f t="shared" si="45"/>
        <v>0</v>
      </c>
      <c r="AM141" s="42">
        <f t="shared" si="45"/>
        <v>0</v>
      </c>
      <c r="AN141" s="107">
        <v>500</v>
      </c>
    </row>
    <row r="142" spans="19:40" ht="12">
      <c r="S142" s="106"/>
      <c r="U142" s="107">
        <v>600</v>
      </c>
      <c r="V142" s="42">
        <f t="shared" si="44"/>
        <v>0</v>
      </c>
      <c r="W142" s="42">
        <f t="shared" si="44"/>
        <v>0</v>
      </c>
      <c r="X142" s="42">
        <f t="shared" si="44"/>
        <v>0</v>
      </c>
      <c r="Y142" s="42">
        <f t="shared" si="44"/>
        <v>0</v>
      </c>
      <c r="Z142" s="42">
        <f t="shared" si="44"/>
        <v>0</v>
      </c>
      <c r="AA142" s="42">
        <f t="shared" si="44"/>
        <v>0</v>
      </c>
      <c r="AB142" s="42">
        <f t="shared" si="44"/>
        <v>0</v>
      </c>
      <c r="AC142" s="42">
        <f t="shared" si="44"/>
        <v>0</v>
      </c>
      <c r="AD142" s="42">
        <f t="shared" si="44"/>
        <v>0</v>
      </c>
      <c r="AE142" s="42">
        <f t="shared" si="44"/>
        <v>0</v>
      </c>
      <c r="AF142" s="42">
        <f t="shared" si="45"/>
        <v>0</v>
      </c>
      <c r="AG142" s="42">
        <f t="shared" si="45"/>
        <v>0</v>
      </c>
      <c r="AH142" s="42">
        <f t="shared" si="45"/>
        <v>0</v>
      </c>
      <c r="AI142" s="42">
        <f t="shared" si="45"/>
        <v>0</v>
      </c>
      <c r="AJ142" s="42">
        <f t="shared" si="45"/>
        <v>0</v>
      </c>
      <c r="AK142" s="42">
        <f t="shared" si="45"/>
        <v>0</v>
      </c>
      <c r="AL142" s="42">
        <f t="shared" si="45"/>
        <v>0</v>
      </c>
      <c r="AM142" s="42">
        <f t="shared" si="45"/>
        <v>0</v>
      </c>
      <c r="AN142" s="107">
        <v>600</v>
      </c>
    </row>
    <row r="143" spans="19:40" ht="12">
      <c r="S143" s="106"/>
      <c r="U143" s="107">
        <v>750</v>
      </c>
      <c r="V143" s="42">
        <f t="shared" si="44"/>
        <v>0</v>
      </c>
      <c r="W143" s="42">
        <f t="shared" si="44"/>
        <v>0</v>
      </c>
      <c r="X143" s="42">
        <f t="shared" si="44"/>
        <v>0</v>
      </c>
      <c r="Y143" s="42">
        <f t="shared" si="44"/>
        <v>0</v>
      </c>
      <c r="Z143" s="42">
        <f t="shared" si="44"/>
        <v>0</v>
      </c>
      <c r="AA143" s="42">
        <f t="shared" si="44"/>
        <v>0</v>
      </c>
      <c r="AB143" s="42">
        <f t="shared" si="44"/>
        <v>0</v>
      </c>
      <c r="AC143" s="42">
        <f t="shared" si="44"/>
        <v>0</v>
      </c>
      <c r="AD143" s="42">
        <f t="shared" si="44"/>
        <v>0</v>
      </c>
      <c r="AE143" s="42">
        <f t="shared" si="44"/>
        <v>0</v>
      </c>
      <c r="AF143" s="42">
        <f t="shared" si="45"/>
        <v>0</v>
      </c>
      <c r="AG143" s="42">
        <f t="shared" si="45"/>
        <v>0</v>
      </c>
      <c r="AH143" s="42">
        <f t="shared" si="45"/>
        <v>0</v>
      </c>
      <c r="AI143" s="42">
        <f t="shared" si="45"/>
        <v>0</v>
      </c>
      <c r="AJ143" s="42">
        <f t="shared" si="45"/>
        <v>0</v>
      </c>
      <c r="AK143" s="42">
        <f t="shared" si="45"/>
        <v>0</v>
      </c>
      <c r="AL143" s="42">
        <f t="shared" si="45"/>
        <v>0</v>
      </c>
      <c r="AM143" s="42">
        <f t="shared" si="45"/>
        <v>0</v>
      </c>
      <c r="AN143" s="107">
        <v>750</v>
      </c>
    </row>
    <row r="144" spans="22:40" ht="12">
      <c r="V144" s="16"/>
      <c r="W144" s="16"/>
      <c r="X144" s="16"/>
      <c r="Y144" s="16"/>
      <c r="Z144" s="16"/>
      <c r="AA144" s="16"/>
      <c r="AB144" s="16"/>
      <c r="AC144" s="16"/>
      <c r="AD144" s="16"/>
      <c r="AE144" s="16"/>
      <c r="AF144" s="16"/>
      <c r="AG144" s="16"/>
      <c r="AH144" s="16"/>
      <c r="AI144" s="16"/>
      <c r="AJ144" s="16"/>
      <c r="AK144" s="16"/>
      <c r="AL144" s="16"/>
      <c r="AM144" s="16"/>
      <c r="AN144" s="16"/>
    </row>
    <row r="145" spans="19:40" ht="12">
      <c r="S145" s="101"/>
      <c r="U145" s="101" t="s">
        <v>434</v>
      </c>
      <c r="V145" s="16">
        <f>SUM(V126:V143)</f>
        <v>0</v>
      </c>
      <c r="W145" s="16">
        <f aca="true" t="shared" si="46" ref="W145:AM145">SUM(W126:W143)</f>
        <v>0</v>
      </c>
      <c r="X145" s="16">
        <f t="shared" si="46"/>
        <v>0</v>
      </c>
      <c r="Y145" s="16">
        <f t="shared" si="46"/>
        <v>366</v>
      </c>
      <c r="Z145" s="16">
        <f>SUM(Z126:Z143)</f>
        <v>183</v>
      </c>
      <c r="AA145" s="16">
        <f t="shared" si="46"/>
        <v>0</v>
      </c>
      <c r="AB145" s="16">
        <f t="shared" si="46"/>
        <v>0</v>
      </c>
      <c r="AC145" s="16">
        <f t="shared" si="46"/>
        <v>0</v>
      </c>
      <c r="AD145" s="16">
        <f t="shared" si="46"/>
        <v>183</v>
      </c>
      <c r="AE145" s="16">
        <f t="shared" si="46"/>
        <v>0</v>
      </c>
      <c r="AF145" s="16">
        <f t="shared" si="46"/>
        <v>366</v>
      </c>
      <c r="AG145" s="16">
        <f t="shared" si="46"/>
        <v>366</v>
      </c>
      <c r="AH145" s="16">
        <f t="shared" si="46"/>
        <v>0</v>
      </c>
      <c r="AI145" s="16">
        <f t="shared" si="46"/>
        <v>0</v>
      </c>
      <c r="AJ145" s="16">
        <f t="shared" si="46"/>
        <v>0</v>
      </c>
      <c r="AK145" s="16">
        <f t="shared" si="46"/>
        <v>183</v>
      </c>
      <c r="AL145" s="16">
        <f t="shared" si="46"/>
        <v>183</v>
      </c>
      <c r="AM145" s="16">
        <f t="shared" si="46"/>
        <v>183</v>
      </c>
      <c r="AN145" s="101">
        <f>SUM(V145:AM145)</f>
        <v>2013</v>
      </c>
    </row>
    <row r="148" spans="26:103" ht="12" hidden="1">
      <c r="Z148" s="21" t="str">
        <f>S150</f>
        <v>CHW-FM AHU</v>
      </c>
      <c r="AA148" s="21"/>
      <c r="AB148" s="21">
        <f>SUM(AA151:BK190)</f>
        <v>3</v>
      </c>
      <c r="AC148" s="113"/>
      <c r="BN148" s="21" t="str">
        <f>S152</f>
        <v>CHW-CS AHU</v>
      </c>
      <c r="BO148" s="21"/>
      <c r="BP148" s="21">
        <f>SUM(BO151:CY190)</f>
        <v>56</v>
      </c>
      <c r="BQ148" s="21"/>
      <c r="BR148" s="114"/>
      <c r="BS148" s="114"/>
      <c r="BT148" s="114"/>
      <c r="BU148" s="114"/>
      <c r="BV148" s="114"/>
      <c r="BW148" s="114"/>
      <c r="BX148" s="114"/>
      <c r="BY148" s="114"/>
      <c r="BZ148" s="114"/>
      <c r="CA148" s="114"/>
      <c r="CB148" s="114"/>
      <c r="CC148" s="114"/>
      <c r="CD148" s="114"/>
      <c r="CE148" s="114"/>
      <c r="CF148" s="114"/>
      <c r="CG148" s="114"/>
      <c r="CH148" s="114"/>
      <c r="CI148" s="114"/>
      <c r="CJ148" s="114"/>
      <c r="CK148" s="114"/>
      <c r="CL148" s="114"/>
      <c r="CM148" s="114"/>
      <c r="CN148" s="114"/>
      <c r="CO148" s="114"/>
      <c r="CP148" s="114"/>
      <c r="CQ148" s="114"/>
      <c r="CR148" s="114"/>
      <c r="CS148" s="114"/>
      <c r="CT148" s="114"/>
      <c r="CU148" s="114"/>
      <c r="CV148" s="114"/>
      <c r="CW148" s="114"/>
      <c r="CX148" s="114"/>
      <c r="CY148" s="114"/>
    </row>
    <row r="149" spans="66:103" ht="12" hidden="1">
      <c r="BN149" s="114"/>
      <c r="BO149" s="114"/>
      <c r="BP149" s="114"/>
      <c r="BQ149" s="114"/>
      <c r="BR149" s="114"/>
      <c r="BS149" s="114"/>
      <c r="BT149" s="114"/>
      <c r="BU149" s="114"/>
      <c r="BV149" s="114"/>
      <c r="BW149" s="114"/>
      <c r="BX149" s="114"/>
      <c r="BY149" s="114"/>
      <c r="BZ149" s="114"/>
      <c r="CA149" s="114"/>
      <c r="CB149" s="114"/>
      <c r="CC149" s="114"/>
      <c r="CD149" s="114"/>
      <c r="CE149" s="114"/>
      <c r="CF149" s="114"/>
      <c r="CG149" s="114"/>
      <c r="CH149" s="114"/>
      <c r="CI149" s="114"/>
      <c r="CJ149" s="114"/>
      <c r="CK149" s="114"/>
      <c r="CL149" s="114"/>
      <c r="CM149" s="114"/>
      <c r="CN149" s="114"/>
      <c r="CO149" s="114"/>
      <c r="CP149" s="114"/>
      <c r="CQ149" s="114"/>
      <c r="CR149" s="114"/>
      <c r="CS149" s="114"/>
      <c r="CT149" s="114"/>
      <c r="CU149" s="114"/>
      <c r="CV149" s="114"/>
      <c r="CW149" s="114"/>
      <c r="CX149" s="114"/>
      <c r="CY149" s="114"/>
    </row>
    <row r="150" spans="19:103" ht="12.75" hidden="1">
      <c r="S150" s="115" t="s">
        <v>431</v>
      </c>
      <c r="T150" s="18"/>
      <c r="U150" s="18">
        <f aca="true" t="shared" si="47" ref="U150:U163">SUMIF($B$48:$B$122,$S150,$C$48:$C$122)</f>
        <v>12</v>
      </c>
      <c r="Z150" s="116"/>
      <c r="AA150" s="117">
        <v>1.2</v>
      </c>
      <c r="AB150" s="117">
        <v>1.5</v>
      </c>
      <c r="AC150" s="117">
        <v>2</v>
      </c>
      <c r="AD150" s="118">
        <v>3</v>
      </c>
      <c r="AE150" s="118">
        <v>4</v>
      </c>
      <c r="AF150" s="119">
        <v>5</v>
      </c>
      <c r="AG150" s="118">
        <v>6</v>
      </c>
      <c r="AH150" s="118">
        <v>7</v>
      </c>
      <c r="AI150" s="119">
        <v>8</v>
      </c>
      <c r="AJ150" s="119">
        <v>9</v>
      </c>
      <c r="AK150" s="119">
        <v>10</v>
      </c>
      <c r="AL150" s="119">
        <v>12</v>
      </c>
      <c r="AM150" s="119">
        <v>13</v>
      </c>
      <c r="AN150" s="119">
        <v>14</v>
      </c>
      <c r="AO150" s="118">
        <v>16</v>
      </c>
      <c r="AP150" s="118">
        <v>18</v>
      </c>
      <c r="AQ150" s="118">
        <v>20</v>
      </c>
      <c r="AR150" s="118">
        <v>21</v>
      </c>
      <c r="AS150" s="118">
        <v>22</v>
      </c>
      <c r="AT150" s="118">
        <v>23</v>
      </c>
      <c r="AU150" s="118">
        <v>24</v>
      </c>
      <c r="AV150" s="118">
        <v>25</v>
      </c>
      <c r="AW150" s="118">
        <v>26</v>
      </c>
      <c r="AX150" s="118">
        <v>27</v>
      </c>
      <c r="AY150" s="118">
        <v>28</v>
      </c>
      <c r="AZ150" s="118">
        <v>32</v>
      </c>
      <c r="BA150" s="118">
        <v>39</v>
      </c>
      <c r="BB150" s="118"/>
      <c r="BC150" s="118"/>
      <c r="BD150" s="118"/>
      <c r="BE150" s="118"/>
      <c r="BF150" s="118"/>
      <c r="BG150" s="118"/>
      <c r="BH150" s="118"/>
      <c r="BI150" s="118"/>
      <c r="BJ150" s="118"/>
      <c r="BK150" s="118"/>
      <c r="BN150" s="116"/>
      <c r="BO150" s="117">
        <f>AA150</f>
        <v>1.2</v>
      </c>
      <c r="BP150" s="117">
        <f aca="true" t="shared" si="48" ref="BP150:CY150">AB150</f>
        <v>1.5</v>
      </c>
      <c r="BQ150" s="117">
        <f t="shared" si="48"/>
        <v>2</v>
      </c>
      <c r="BR150" s="117">
        <f t="shared" si="48"/>
        <v>3</v>
      </c>
      <c r="BS150" s="117">
        <f t="shared" si="48"/>
        <v>4</v>
      </c>
      <c r="BT150" s="117">
        <f t="shared" si="48"/>
        <v>5</v>
      </c>
      <c r="BU150" s="117">
        <f t="shared" si="48"/>
        <v>6</v>
      </c>
      <c r="BV150" s="117">
        <f t="shared" si="48"/>
        <v>7</v>
      </c>
      <c r="BW150" s="117">
        <f t="shared" si="48"/>
        <v>8</v>
      </c>
      <c r="BX150" s="117">
        <f t="shared" si="48"/>
        <v>9</v>
      </c>
      <c r="BY150" s="117">
        <f t="shared" si="48"/>
        <v>10</v>
      </c>
      <c r="BZ150" s="117">
        <f t="shared" si="48"/>
        <v>12</v>
      </c>
      <c r="CA150" s="117">
        <f t="shared" si="48"/>
        <v>13</v>
      </c>
      <c r="CB150" s="117">
        <f t="shared" si="48"/>
        <v>14</v>
      </c>
      <c r="CC150" s="117">
        <f t="shared" si="48"/>
        <v>16</v>
      </c>
      <c r="CD150" s="117">
        <f t="shared" si="48"/>
        <v>18</v>
      </c>
      <c r="CE150" s="117">
        <f t="shared" si="48"/>
        <v>20</v>
      </c>
      <c r="CF150" s="117">
        <f t="shared" si="48"/>
        <v>21</v>
      </c>
      <c r="CG150" s="117">
        <f t="shared" si="48"/>
        <v>22</v>
      </c>
      <c r="CH150" s="117">
        <f t="shared" si="48"/>
        <v>23</v>
      </c>
      <c r="CI150" s="117">
        <f t="shared" si="48"/>
        <v>24</v>
      </c>
      <c r="CJ150" s="117">
        <f t="shared" si="48"/>
        <v>25</v>
      </c>
      <c r="CK150" s="117">
        <f t="shared" si="48"/>
        <v>26</v>
      </c>
      <c r="CL150" s="117">
        <f t="shared" si="48"/>
        <v>27</v>
      </c>
      <c r="CM150" s="117">
        <f t="shared" si="48"/>
        <v>28</v>
      </c>
      <c r="CN150" s="117">
        <f t="shared" si="48"/>
        <v>32</v>
      </c>
      <c r="CO150" s="117">
        <f t="shared" si="48"/>
        <v>39</v>
      </c>
      <c r="CP150" s="117">
        <f t="shared" si="48"/>
        <v>0</v>
      </c>
      <c r="CQ150" s="117">
        <f t="shared" si="48"/>
        <v>0</v>
      </c>
      <c r="CR150" s="117">
        <f t="shared" si="48"/>
        <v>0</v>
      </c>
      <c r="CS150" s="117">
        <f t="shared" si="48"/>
        <v>0</v>
      </c>
      <c r="CT150" s="117">
        <f t="shared" si="48"/>
        <v>0</v>
      </c>
      <c r="CU150" s="117">
        <f t="shared" si="48"/>
        <v>0</v>
      </c>
      <c r="CV150" s="117">
        <f t="shared" si="48"/>
        <v>0</v>
      </c>
      <c r="CW150" s="117">
        <f t="shared" si="48"/>
        <v>0</v>
      </c>
      <c r="CX150" s="117">
        <f t="shared" si="48"/>
        <v>0</v>
      </c>
      <c r="CY150" s="117">
        <f t="shared" si="48"/>
        <v>0</v>
      </c>
    </row>
    <row r="151" spans="19:103" ht="12" hidden="1">
      <c r="S151" s="115" t="s">
        <v>432</v>
      </c>
      <c r="T151" s="18"/>
      <c r="U151" s="18">
        <f t="shared" si="47"/>
        <v>29</v>
      </c>
      <c r="Z151" s="116">
        <v>500</v>
      </c>
      <c r="AA151" s="120">
        <f aca="true" t="shared" si="49" ref="AA151:AJ160">_xlfn.SUMIFS($C$48:$C$123,$E$48:$E$123,AA$150,$D$48:$D$123,$Z151,$B$48:$B$123,$Z$148)</f>
        <v>0</v>
      </c>
      <c r="AB151" s="120">
        <f t="shared" si="49"/>
        <v>0</v>
      </c>
      <c r="AC151" s="120">
        <f t="shared" si="49"/>
        <v>0</v>
      </c>
      <c r="AD151" s="120">
        <f t="shared" si="49"/>
        <v>0</v>
      </c>
      <c r="AE151" s="120">
        <f t="shared" si="49"/>
        <v>0</v>
      </c>
      <c r="AF151" s="120">
        <f t="shared" si="49"/>
        <v>0</v>
      </c>
      <c r="AG151" s="120">
        <f t="shared" si="49"/>
        <v>0</v>
      </c>
      <c r="AH151" s="120">
        <f t="shared" si="49"/>
        <v>0</v>
      </c>
      <c r="AI151" s="120">
        <f t="shared" si="49"/>
        <v>0</v>
      </c>
      <c r="AJ151" s="120">
        <f t="shared" si="49"/>
        <v>0</v>
      </c>
      <c r="AK151" s="120">
        <f aca="true" t="shared" si="50" ref="AK151:AT160">_xlfn.SUMIFS($C$48:$C$123,$E$48:$E$123,AK$150,$D$48:$D$123,$Z151,$B$48:$B$123,$Z$148)</f>
        <v>0</v>
      </c>
      <c r="AL151" s="120">
        <f t="shared" si="50"/>
        <v>0</v>
      </c>
      <c r="AM151" s="120">
        <f t="shared" si="50"/>
        <v>0</v>
      </c>
      <c r="AN151" s="120">
        <f t="shared" si="50"/>
        <v>0</v>
      </c>
      <c r="AO151" s="120">
        <f t="shared" si="50"/>
        <v>0</v>
      </c>
      <c r="AP151" s="120">
        <f t="shared" si="50"/>
        <v>0</v>
      </c>
      <c r="AQ151" s="120">
        <f t="shared" si="50"/>
        <v>0</v>
      </c>
      <c r="AR151" s="120">
        <f t="shared" si="50"/>
        <v>0</v>
      </c>
      <c r="AS151" s="120">
        <f t="shared" si="50"/>
        <v>0</v>
      </c>
      <c r="AT151" s="120">
        <f t="shared" si="50"/>
        <v>0</v>
      </c>
      <c r="AU151" s="120">
        <f aca="true" t="shared" si="51" ref="AU151:BD160">_xlfn.SUMIFS($C$48:$C$123,$E$48:$E$123,AU$150,$D$48:$D$123,$Z151,$B$48:$B$123,$Z$148)</f>
        <v>0</v>
      </c>
      <c r="AV151" s="120">
        <f t="shared" si="51"/>
        <v>0</v>
      </c>
      <c r="AW151" s="120">
        <f t="shared" si="51"/>
        <v>0</v>
      </c>
      <c r="AX151" s="120">
        <f t="shared" si="51"/>
        <v>0</v>
      </c>
      <c r="AY151" s="120">
        <f t="shared" si="51"/>
        <v>0</v>
      </c>
      <c r="AZ151" s="120">
        <f t="shared" si="51"/>
        <v>0</v>
      </c>
      <c r="BA151" s="120">
        <f t="shared" si="51"/>
        <v>0</v>
      </c>
      <c r="BB151" s="120">
        <f t="shared" si="51"/>
        <v>0</v>
      </c>
      <c r="BC151" s="120">
        <f t="shared" si="51"/>
        <v>0</v>
      </c>
      <c r="BD151" s="120">
        <f t="shared" si="51"/>
        <v>0</v>
      </c>
      <c r="BE151" s="120">
        <f aca="true" t="shared" si="52" ref="BE151:BK160">_xlfn.SUMIFS($C$48:$C$123,$E$48:$E$123,BE$150,$D$48:$D$123,$Z151,$B$48:$B$123,$Z$148)</f>
        <v>0</v>
      </c>
      <c r="BF151" s="120">
        <f t="shared" si="52"/>
        <v>0</v>
      </c>
      <c r="BG151" s="120">
        <f t="shared" si="52"/>
        <v>0</v>
      </c>
      <c r="BH151" s="120">
        <f t="shared" si="52"/>
        <v>0</v>
      </c>
      <c r="BI151" s="120">
        <f t="shared" si="52"/>
        <v>0</v>
      </c>
      <c r="BJ151" s="120">
        <f t="shared" si="52"/>
        <v>0</v>
      </c>
      <c r="BK151" s="120">
        <f t="shared" si="52"/>
        <v>0</v>
      </c>
      <c r="BN151" s="116">
        <f>Z151</f>
        <v>500</v>
      </c>
      <c r="BO151" s="120">
        <f aca="true" t="shared" si="53" ref="BO151:BX160">_xlfn.SUMIFS($C$48:$C$123,$E$48:$E$123,BO$150,$D$48:$D$123,$Z151,$B$48:$B$123,$BN$148)</f>
        <v>0</v>
      </c>
      <c r="BP151" s="120">
        <f t="shared" si="53"/>
        <v>0</v>
      </c>
      <c r="BQ151" s="120">
        <f t="shared" si="53"/>
        <v>0</v>
      </c>
      <c r="BR151" s="120">
        <f t="shared" si="53"/>
        <v>0</v>
      </c>
      <c r="BS151" s="120">
        <f t="shared" si="53"/>
        <v>0</v>
      </c>
      <c r="BT151" s="120">
        <f t="shared" si="53"/>
        <v>0</v>
      </c>
      <c r="BU151" s="120">
        <f t="shared" si="53"/>
        <v>0</v>
      </c>
      <c r="BV151" s="120">
        <f t="shared" si="53"/>
        <v>0</v>
      </c>
      <c r="BW151" s="120">
        <f t="shared" si="53"/>
        <v>0</v>
      </c>
      <c r="BX151" s="120">
        <f t="shared" si="53"/>
        <v>0</v>
      </c>
      <c r="BY151" s="120">
        <f aca="true" t="shared" si="54" ref="BY151:CH160">_xlfn.SUMIFS($C$48:$C$123,$E$48:$E$123,BY$150,$D$48:$D$123,$Z151,$B$48:$B$123,$BN$148)</f>
        <v>0</v>
      </c>
      <c r="BZ151" s="120">
        <f t="shared" si="54"/>
        <v>0</v>
      </c>
      <c r="CA151" s="120">
        <f t="shared" si="54"/>
        <v>0</v>
      </c>
      <c r="CB151" s="120">
        <f t="shared" si="54"/>
        <v>0</v>
      </c>
      <c r="CC151" s="120">
        <f t="shared" si="54"/>
        <v>0</v>
      </c>
      <c r="CD151" s="120">
        <f t="shared" si="54"/>
        <v>0</v>
      </c>
      <c r="CE151" s="120">
        <f t="shared" si="54"/>
        <v>0</v>
      </c>
      <c r="CF151" s="120">
        <f t="shared" si="54"/>
        <v>0</v>
      </c>
      <c r="CG151" s="120">
        <f t="shared" si="54"/>
        <v>0</v>
      </c>
      <c r="CH151" s="120">
        <f t="shared" si="54"/>
        <v>0</v>
      </c>
      <c r="CI151" s="120">
        <f aca="true" t="shared" si="55" ref="CI151:CR160">_xlfn.SUMIFS($C$48:$C$123,$E$48:$E$123,CI$150,$D$48:$D$123,$Z151,$B$48:$B$123,$BN$148)</f>
        <v>0</v>
      </c>
      <c r="CJ151" s="120">
        <f t="shared" si="55"/>
        <v>0</v>
      </c>
      <c r="CK151" s="120">
        <f t="shared" si="55"/>
        <v>0</v>
      </c>
      <c r="CL151" s="120">
        <f t="shared" si="55"/>
        <v>0</v>
      </c>
      <c r="CM151" s="120">
        <f t="shared" si="55"/>
        <v>0</v>
      </c>
      <c r="CN151" s="120">
        <f t="shared" si="55"/>
        <v>0</v>
      </c>
      <c r="CO151" s="120">
        <f t="shared" si="55"/>
        <v>0</v>
      </c>
      <c r="CP151" s="120">
        <f t="shared" si="55"/>
        <v>0</v>
      </c>
      <c r="CQ151" s="120">
        <f t="shared" si="55"/>
        <v>0</v>
      </c>
      <c r="CR151" s="120">
        <f t="shared" si="55"/>
        <v>0</v>
      </c>
      <c r="CS151" s="120">
        <f aca="true" t="shared" si="56" ref="CS151:CY160">_xlfn.SUMIFS($C$48:$C$123,$E$48:$E$123,CS$150,$D$48:$D$123,$Z151,$B$48:$B$123,$BN$148)</f>
        <v>0</v>
      </c>
      <c r="CT151" s="120">
        <f t="shared" si="56"/>
        <v>0</v>
      </c>
      <c r="CU151" s="120">
        <f t="shared" si="56"/>
        <v>0</v>
      </c>
      <c r="CV151" s="120">
        <f t="shared" si="56"/>
        <v>0</v>
      </c>
      <c r="CW151" s="120">
        <f t="shared" si="56"/>
        <v>0</v>
      </c>
      <c r="CX151" s="120">
        <f t="shared" si="56"/>
        <v>0</v>
      </c>
      <c r="CY151" s="120">
        <f t="shared" si="56"/>
        <v>0</v>
      </c>
    </row>
    <row r="152" spans="19:103" ht="12" hidden="1">
      <c r="S152" s="115" t="s">
        <v>428</v>
      </c>
      <c r="T152" s="18"/>
      <c r="U152" s="18">
        <f t="shared" si="47"/>
        <v>142</v>
      </c>
      <c r="Z152" s="116">
        <v>570</v>
      </c>
      <c r="AA152" s="120">
        <f t="shared" si="49"/>
        <v>0</v>
      </c>
      <c r="AB152" s="120">
        <f t="shared" si="49"/>
        <v>0</v>
      </c>
      <c r="AC152" s="120">
        <f t="shared" si="49"/>
        <v>0</v>
      </c>
      <c r="AD152" s="120">
        <f t="shared" si="49"/>
        <v>0</v>
      </c>
      <c r="AE152" s="120">
        <f t="shared" si="49"/>
        <v>0</v>
      </c>
      <c r="AF152" s="120">
        <f t="shared" si="49"/>
        <v>0</v>
      </c>
      <c r="AG152" s="120">
        <f t="shared" si="49"/>
        <v>0</v>
      </c>
      <c r="AH152" s="120">
        <f t="shared" si="49"/>
        <v>0</v>
      </c>
      <c r="AI152" s="120">
        <f t="shared" si="49"/>
        <v>0</v>
      </c>
      <c r="AJ152" s="120">
        <f t="shared" si="49"/>
        <v>0</v>
      </c>
      <c r="AK152" s="120">
        <f t="shared" si="50"/>
        <v>0</v>
      </c>
      <c r="AL152" s="120">
        <f t="shared" si="50"/>
        <v>0</v>
      </c>
      <c r="AM152" s="120">
        <f t="shared" si="50"/>
        <v>0</v>
      </c>
      <c r="AN152" s="120">
        <f t="shared" si="50"/>
        <v>0</v>
      </c>
      <c r="AO152" s="120">
        <f t="shared" si="50"/>
        <v>0</v>
      </c>
      <c r="AP152" s="120">
        <f t="shared" si="50"/>
        <v>0</v>
      </c>
      <c r="AQ152" s="120">
        <f t="shared" si="50"/>
        <v>0</v>
      </c>
      <c r="AR152" s="120">
        <f t="shared" si="50"/>
        <v>0</v>
      </c>
      <c r="AS152" s="120">
        <f t="shared" si="50"/>
        <v>0</v>
      </c>
      <c r="AT152" s="120">
        <f t="shared" si="50"/>
        <v>0</v>
      </c>
      <c r="AU152" s="120">
        <f t="shared" si="51"/>
        <v>0</v>
      </c>
      <c r="AV152" s="120">
        <f t="shared" si="51"/>
        <v>0</v>
      </c>
      <c r="AW152" s="120">
        <f t="shared" si="51"/>
        <v>0</v>
      </c>
      <c r="AX152" s="120">
        <f t="shared" si="51"/>
        <v>0</v>
      </c>
      <c r="AY152" s="120">
        <f t="shared" si="51"/>
        <v>0</v>
      </c>
      <c r="AZ152" s="120">
        <f t="shared" si="51"/>
        <v>0</v>
      </c>
      <c r="BA152" s="120">
        <f t="shared" si="51"/>
        <v>0</v>
      </c>
      <c r="BB152" s="120">
        <f t="shared" si="51"/>
        <v>0</v>
      </c>
      <c r="BC152" s="120">
        <f t="shared" si="51"/>
        <v>0</v>
      </c>
      <c r="BD152" s="120">
        <f t="shared" si="51"/>
        <v>0</v>
      </c>
      <c r="BE152" s="120">
        <f t="shared" si="52"/>
        <v>0</v>
      </c>
      <c r="BF152" s="120">
        <f t="shared" si="52"/>
        <v>0</v>
      </c>
      <c r="BG152" s="120">
        <f t="shared" si="52"/>
        <v>0</v>
      </c>
      <c r="BH152" s="120">
        <f t="shared" si="52"/>
        <v>0</v>
      </c>
      <c r="BI152" s="120">
        <f t="shared" si="52"/>
        <v>0</v>
      </c>
      <c r="BJ152" s="120">
        <f t="shared" si="52"/>
        <v>0</v>
      </c>
      <c r="BK152" s="120">
        <f t="shared" si="52"/>
        <v>0</v>
      </c>
      <c r="BN152" s="116">
        <f aca="true" t="shared" si="57" ref="BN152:BN190">Z152</f>
        <v>570</v>
      </c>
      <c r="BO152" s="120">
        <f t="shared" si="53"/>
        <v>0</v>
      </c>
      <c r="BP152" s="120">
        <f t="shared" si="53"/>
        <v>0</v>
      </c>
      <c r="BQ152" s="120">
        <f t="shared" si="53"/>
        <v>0</v>
      </c>
      <c r="BR152" s="120">
        <f t="shared" si="53"/>
        <v>0</v>
      </c>
      <c r="BS152" s="120">
        <f t="shared" si="53"/>
        <v>0</v>
      </c>
      <c r="BT152" s="120">
        <f t="shared" si="53"/>
        <v>0</v>
      </c>
      <c r="BU152" s="120">
        <f t="shared" si="53"/>
        <v>0</v>
      </c>
      <c r="BV152" s="120">
        <f t="shared" si="53"/>
        <v>0</v>
      </c>
      <c r="BW152" s="120">
        <f t="shared" si="53"/>
        <v>0</v>
      </c>
      <c r="BX152" s="120">
        <f t="shared" si="53"/>
        <v>0</v>
      </c>
      <c r="BY152" s="120">
        <f t="shared" si="54"/>
        <v>0</v>
      </c>
      <c r="BZ152" s="120">
        <f t="shared" si="54"/>
        <v>0</v>
      </c>
      <c r="CA152" s="120">
        <f t="shared" si="54"/>
        <v>0</v>
      </c>
      <c r="CB152" s="120">
        <f t="shared" si="54"/>
        <v>0</v>
      </c>
      <c r="CC152" s="120">
        <f t="shared" si="54"/>
        <v>0</v>
      </c>
      <c r="CD152" s="120">
        <f t="shared" si="54"/>
        <v>0</v>
      </c>
      <c r="CE152" s="120">
        <f t="shared" si="54"/>
        <v>0</v>
      </c>
      <c r="CF152" s="120">
        <f t="shared" si="54"/>
        <v>0</v>
      </c>
      <c r="CG152" s="120">
        <f t="shared" si="54"/>
        <v>0</v>
      </c>
      <c r="CH152" s="120">
        <f t="shared" si="54"/>
        <v>0</v>
      </c>
      <c r="CI152" s="120">
        <f t="shared" si="55"/>
        <v>0</v>
      </c>
      <c r="CJ152" s="120">
        <f t="shared" si="55"/>
        <v>0</v>
      </c>
      <c r="CK152" s="120">
        <f t="shared" si="55"/>
        <v>0</v>
      </c>
      <c r="CL152" s="120">
        <f t="shared" si="55"/>
        <v>0</v>
      </c>
      <c r="CM152" s="120">
        <f t="shared" si="55"/>
        <v>0</v>
      </c>
      <c r="CN152" s="120">
        <f t="shared" si="55"/>
        <v>0</v>
      </c>
      <c r="CO152" s="120">
        <f t="shared" si="55"/>
        <v>0</v>
      </c>
      <c r="CP152" s="120">
        <f t="shared" si="55"/>
        <v>0</v>
      </c>
      <c r="CQ152" s="120">
        <f t="shared" si="55"/>
        <v>0</v>
      </c>
      <c r="CR152" s="120">
        <f t="shared" si="55"/>
        <v>0</v>
      </c>
      <c r="CS152" s="120">
        <f t="shared" si="56"/>
        <v>0</v>
      </c>
      <c r="CT152" s="120">
        <f t="shared" si="56"/>
        <v>0</v>
      </c>
      <c r="CU152" s="120">
        <f t="shared" si="56"/>
        <v>0</v>
      </c>
      <c r="CV152" s="120">
        <f t="shared" si="56"/>
        <v>0</v>
      </c>
      <c r="CW152" s="120">
        <f t="shared" si="56"/>
        <v>0</v>
      </c>
      <c r="CX152" s="120">
        <f t="shared" si="56"/>
        <v>0</v>
      </c>
      <c r="CY152" s="120">
        <f t="shared" si="56"/>
        <v>0</v>
      </c>
    </row>
    <row r="153" spans="19:103" ht="36" hidden="1">
      <c r="S153" s="115" t="s">
        <v>435</v>
      </c>
      <c r="T153" s="18"/>
      <c r="U153" s="18">
        <f t="shared" si="47"/>
        <v>0</v>
      </c>
      <c r="Z153" s="116">
        <v>720</v>
      </c>
      <c r="AA153" s="120">
        <f t="shared" si="49"/>
        <v>0</v>
      </c>
      <c r="AB153" s="120">
        <f t="shared" si="49"/>
        <v>0</v>
      </c>
      <c r="AC153" s="120">
        <f t="shared" si="49"/>
        <v>0</v>
      </c>
      <c r="AD153" s="120">
        <f t="shared" si="49"/>
        <v>0</v>
      </c>
      <c r="AE153" s="120">
        <f t="shared" si="49"/>
        <v>0</v>
      </c>
      <c r="AF153" s="120">
        <f t="shared" si="49"/>
        <v>0</v>
      </c>
      <c r="AG153" s="120">
        <f t="shared" si="49"/>
        <v>0</v>
      </c>
      <c r="AH153" s="120">
        <f t="shared" si="49"/>
        <v>0</v>
      </c>
      <c r="AI153" s="120">
        <f t="shared" si="49"/>
        <v>0</v>
      </c>
      <c r="AJ153" s="120">
        <f t="shared" si="49"/>
        <v>0</v>
      </c>
      <c r="AK153" s="120">
        <f t="shared" si="50"/>
        <v>0</v>
      </c>
      <c r="AL153" s="120">
        <f t="shared" si="50"/>
        <v>0</v>
      </c>
      <c r="AM153" s="120">
        <f t="shared" si="50"/>
        <v>0</v>
      </c>
      <c r="AN153" s="120">
        <f t="shared" si="50"/>
        <v>0</v>
      </c>
      <c r="AO153" s="120">
        <f t="shared" si="50"/>
        <v>0</v>
      </c>
      <c r="AP153" s="120">
        <f t="shared" si="50"/>
        <v>0</v>
      </c>
      <c r="AQ153" s="120">
        <f t="shared" si="50"/>
        <v>0</v>
      </c>
      <c r="AR153" s="120">
        <f t="shared" si="50"/>
        <v>0</v>
      </c>
      <c r="AS153" s="120">
        <f t="shared" si="50"/>
        <v>0</v>
      </c>
      <c r="AT153" s="120">
        <f t="shared" si="50"/>
        <v>0</v>
      </c>
      <c r="AU153" s="120">
        <f t="shared" si="51"/>
        <v>0</v>
      </c>
      <c r="AV153" s="120">
        <f t="shared" si="51"/>
        <v>0</v>
      </c>
      <c r="AW153" s="120">
        <f t="shared" si="51"/>
        <v>0</v>
      </c>
      <c r="AX153" s="120">
        <f t="shared" si="51"/>
        <v>0</v>
      </c>
      <c r="AY153" s="120">
        <f t="shared" si="51"/>
        <v>0</v>
      </c>
      <c r="AZ153" s="120">
        <f t="shared" si="51"/>
        <v>0</v>
      </c>
      <c r="BA153" s="120">
        <f t="shared" si="51"/>
        <v>0</v>
      </c>
      <c r="BB153" s="120">
        <f t="shared" si="51"/>
        <v>0</v>
      </c>
      <c r="BC153" s="120">
        <f t="shared" si="51"/>
        <v>0</v>
      </c>
      <c r="BD153" s="120">
        <f t="shared" si="51"/>
        <v>0</v>
      </c>
      <c r="BE153" s="120">
        <f t="shared" si="52"/>
        <v>0</v>
      </c>
      <c r="BF153" s="120">
        <f t="shared" si="52"/>
        <v>0</v>
      </c>
      <c r="BG153" s="120">
        <f t="shared" si="52"/>
        <v>0</v>
      </c>
      <c r="BH153" s="120">
        <f t="shared" si="52"/>
        <v>0</v>
      </c>
      <c r="BI153" s="120">
        <f t="shared" si="52"/>
        <v>0</v>
      </c>
      <c r="BJ153" s="120">
        <f t="shared" si="52"/>
        <v>0</v>
      </c>
      <c r="BK153" s="120">
        <f t="shared" si="52"/>
        <v>0</v>
      </c>
      <c r="BN153" s="116">
        <f t="shared" si="57"/>
        <v>720</v>
      </c>
      <c r="BO153" s="120">
        <f t="shared" si="53"/>
        <v>0</v>
      </c>
      <c r="BP153" s="120">
        <f t="shared" si="53"/>
        <v>0</v>
      </c>
      <c r="BQ153" s="120">
        <f t="shared" si="53"/>
        <v>0</v>
      </c>
      <c r="BR153" s="120">
        <f t="shared" si="53"/>
        <v>0</v>
      </c>
      <c r="BS153" s="120">
        <f t="shared" si="53"/>
        <v>0</v>
      </c>
      <c r="BT153" s="120">
        <f t="shared" si="53"/>
        <v>0</v>
      </c>
      <c r="BU153" s="120">
        <f t="shared" si="53"/>
        <v>0</v>
      </c>
      <c r="BV153" s="120">
        <f t="shared" si="53"/>
        <v>0</v>
      </c>
      <c r="BW153" s="120">
        <f t="shared" si="53"/>
        <v>0</v>
      </c>
      <c r="BX153" s="120">
        <f t="shared" si="53"/>
        <v>0</v>
      </c>
      <c r="BY153" s="120">
        <f t="shared" si="54"/>
        <v>0</v>
      </c>
      <c r="BZ153" s="120">
        <f t="shared" si="54"/>
        <v>0</v>
      </c>
      <c r="CA153" s="120">
        <f t="shared" si="54"/>
        <v>0</v>
      </c>
      <c r="CB153" s="120">
        <f t="shared" si="54"/>
        <v>0</v>
      </c>
      <c r="CC153" s="120">
        <f t="shared" si="54"/>
        <v>0</v>
      </c>
      <c r="CD153" s="120">
        <f t="shared" si="54"/>
        <v>0</v>
      </c>
      <c r="CE153" s="120">
        <f t="shared" si="54"/>
        <v>0</v>
      </c>
      <c r="CF153" s="120">
        <f t="shared" si="54"/>
        <v>0</v>
      </c>
      <c r="CG153" s="120">
        <f t="shared" si="54"/>
        <v>0</v>
      </c>
      <c r="CH153" s="120">
        <f t="shared" si="54"/>
        <v>0</v>
      </c>
      <c r="CI153" s="120">
        <f t="shared" si="55"/>
        <v>0</v>
      </c>
      <c r="CJ153" s="120">
        <f t="shared" si="55"/>
        <v>0</v>
      </c>
      <c r="CK153" s="120">
        <f t="shared" si="55"/>
        <v>0</v>
      </c>
      <c r="CL153" s="120">
        <f t="shared" si="55"/>
        <v>0</v>
      </c>
      <c r="CM153" s="120">
        <f t="shared" si="55"/>
        <v>0</v>
      </c>
      <c r="CN153" s="120">
        <f t="shared" si="55"/>
        <v>0</v>
      </c>
      <c r="CO153" s="120">
        <f t="shared" si="55"/>
        <v>0</v>
      </c>
      <c r="CP153" s="120">
        <f t="shared" si="55"/>
        <v>0</v>
      </c>
      <c r="CQ153" s="120">
        <f t="shared" si="55"/>
        <v>0</v>
      </c>
      <c r="CR153" s="120">
        <f t="shared" si="55"/>
        <v>0</v>
      </c>
      <c r="CS153" s="120">
        <f t="shared" si="56"/>
        <v>0</v>
      </c>
      <c r="CT153" s="120">
        <f t="shared" si="56"/>
        <v>0</v>
      </c>
      <c r="CU153" s="120">
        <f t="shared" si="56"/>
        <v>0</v>
      </c>
      <c r="CV153" s="120">
        <f t="shared" si="56"/>
        <v>0</v>
      </c>
      <c r="CW153" s="120">
        <f t="shared" si="56"/>
        <v>0</v>
      </c>
      <c r="CX153" s="120">
        <f t="shared" si="56"/>
        <v>0</v>
      </c>
      <c r="CY153" s="120">
        <f t="shared" si="56"/>
        <v>0</v>
      </c>
    </row>
    <row r="154" spans="19:103" ht="36" hidden="1">
      <c r="S154" s="115" t="s">
        <v>436</v>
      </c>
      <c r="T154" s="18"/>
      <c r="U154" s="18">
        <f t="shared" si="47"/>
        <v>0</v>
      </c>
      <c r="Z154" s="116">
        <v>1000</v>
      </c>
      <c r="AA154" s="120">
        <f t="shared" si="49"/>
        <v>0</v>
      </c>
      <c r="AB154" s="120">
        <f t="shared" si="49"/>
        <v>0</v>
      </c>
      <c r="AC154" s="120">
        <f t="shared" si="49"/>
        <v>0</v>
      </c>
      <c r="AD154" s="120">
        <f t="shared" si="49"/>
        <v>0</v>
      </c>
      <c r="AE154" s="120">
        <f t="shared" si="49"/>
        <v>0</v>
      </c>
      <c r="AF154" s="120">
        <f t="shared" si="49"/>
        <v>0</v>
      </c>
      <c r="AG154" s="120">
        <f t="shared" si="49"/>
        <v>0</v>
      </c>
      <c r="AH154" s="120">
        <f t="shared" si="49"/>
        <v>0</v>
      </c>
      <c r="AI154" s="120">
        <f t="shared" si="49"/>
        <v>0</v>
      </c>
      <c r="AJ154" s="120">
        <f t="shared" si="49"/>
        <v>0</v>
      </c>
      <c r="AK154" s="120">
        <f t="shared" si="50"/>
        <v>0</v>
      </c>
      <c r="AL154" s="120">
        <f t="shared" si="50"/>
        <v>0</v>
      </c>
      <c r="AM154" s="120">
        <f t="shared" si="50"/>
        <v>0</v>
      </c>
      <c r="AN154" s="120">
        <f t="shared" si="50"/>
        <v>0</v>
      </c>
      <c r="AO154" s="120">
        <f t="shared" si="50"/>
        <v>0</v>
      </c>
      <c r="AP154" s="120">
        <f t="shared" si="50"/>
        <v>0</v>
      </c>
      <c r="AQ154" s="120">
        <f t="shared" si="50"/>
        <v>0</v>
      </c>
      <c r="AR154" s="120">
        <f t="shared" si="50"/>
        <v>0</v>
      </c>
      <c r="AS154" s="120">
        <f t="shared" si="50"/>
        <v>0</v>
      </c>
      <c r="AT154" s="120">
        <f t="shared" si="50"/>
        <v>0</v>
      </c>
      <c r="AU154" s="120">
        <f t="shared" si="51"/>
        <v>0</v>
      </c>
      <c r="AV154" s="120">
        <f t="shared" si="51"/>
        <v>0</v>
      </c>
      <c r="AW154" s="120">
        <f t="shared" si="51"/>
        <v>0</v>
      </c>
      <c r="AX154" s="120">
        <f t="shared" si="51"/>
        <v>0</v>
      </c>
      <c r="AY154" s="120">
        <f t="shared" si="51"/>
        <v>0</v>
      </c>
      <c r="AZ154" s="120">
        <f t="shared" si="51"/>
        <v>0</v>
      </c>
      <c r="BA154" s="120">
        <f t="shared" si="51"/>
        <v>0</v>
      </c>
      <c r="BB154" s="120">
        <f t="shared" si="51"/>
        <v>0</v>
      </c>
      <c r="BC154" s="120">
        <f t="shared" si="51"/>
        <v>0</v>
      </c>
      <c r="BD154" s="120">
        <f t="shared" si="51"/>
        <v>0</v>
      </c>
      <c r="BE154" s="120">
        <f t="shared" si="52"/>
        <v>0</v>
      </c>
      <c r="BF154" s="120">
        <f t="shared" si="52"/>
        <v>0</v>
      </c>
      <c r="BG154" s="120">
        <f t="shared" si="52"/>
        <v>0</v>
      </c>
      <c r="BH154" s="120">
        <f t="shared" si="52"/>
        <v>0</v>
      </c>
      <c r="BI154" s="120">
        <f t="shared" si="52"/>
        <v>0</v>
      </c>
      <c r="BJ154" s="120">
        <f t="shared" si="52"/>
        <v>0</v>
      </c>
      <c r="BK154" s="120">
        <f t="shared" si="52"/>
        <v>0</v>
      </c>
      <c r="BN154" s="116">
        <f t="shared" si="57"/>
        <v>1000</v>
      </c>
      <c r="BO154" s="120">
        <f t="shared" si="53"/>
        <v>0</v>
      </c>
      <c r="BP154" s="120">
        <f t="shared" si="53"/>
        <v>0</v>
      </c>
      <c r="BQ154" s="120">
        <f t="shared" si="53"/>
        <v>0</v>
      </c>
      <c r="BR154" s="120">
        <f t="shared" si="53"/>
        <v>3</v>
      </c>
      <c r="BS154" s="120">
        <f t="shared" si="53"/>
        <v>0</v>
      </c>
      <c r="BT154" s="120">
        <f t="shared" si="53"/>
        <v>0</v>
      </c>
      <c r="BU154" s="120">
        <f t="shared" si="53"/>
        <v>0</v>
      </c>
      <c r="BV154" s="120">
        <f t="shared" si="53"/>
        <v>0</v>
      </c>
      <c r="BW154" s="120">
        <f t="shared" si="53"/>
        <v>0</v>
      </c>
      <c r="BX154" s="120">
        <f t="shared" si="53"/>
        <v>0</v>
      </c>
      <c r="BY154" s="120">
        <f t="shared" si="54"/>
        <v>0</v>
      </c>
      <c r="BZ154" s="120">
        <f t="shared" si="54"/>
        <v>0</v>
      </c>
      <c r="CA154" s="120">
        <f t="shared" si="54"/>
        <v>0</v>
      </c>
      <c r="CB154" s="120">
        <f t="shared" si="54"/>
        <v>0</v>
      </c>
      <c r="CC154" s="120">
        <f t="shared" si="54"/>
        <v>0</v>
      </c>
      <c r="CD154" s="120">
        <f t="shared" si="54"/>
        <v>0</v>
      </c>
      <c r="CE154" s="120">
        <f t="shared" si="54"/>
        <v>0</v>
      </c>
      <c r="CF154" s="120">
        <f t="shared" si="54"/>
        <v>0</v>
      </c>
      <c r="CG154" s="120">
        <f t="shared" si="54"/>
        <v>0</v>
      </c>
      <c r="CH154" s="120">
        <f t="shared" si="54"/>
        <v>0</v>
      </c>
      <c r="CI154" s="120">
        <f t="shared" si="55"/>
        <v>0</v>
      </c>
      <c r="CJ154" s="120">
        <f t="shared" si="55"/>
        <v>0</v>
      </c>
      <c r="CK154" s="120">
        <f t="shared" si="55"/>
        <v>0</v>
      </c>
      <c r="CL154" s="120">
        <f t="shared" si="55"/>
        <v>0</v>
      </c>
      <c r="CM154" s="120">
        <f t="shared" si="55"/>
        <v>0</v>
      </c>
      <c r="CN154" s="120">
        <f t="shared" si="55"/>
        <v>0</v>
      </c>
      <c r="CO154" s="120">
        <f t="shared" si="55"/>
        <v>0</v>
      </c>
      <c r="CP154" s="120">
        <f t="shared" si="55"/>
        <v>0</v>
      </c>
      <c r="CQ154" s="120">
        <f t="shared" si="55"/>
        <v>0</v>
      </c>
      <c r="CR154" s="120">
        <f t="shared" si="55"/>
        <v>0</v>
      </c>
      <c r="CS154" s="120">
        <f t="shared" si="56"/>
        <v>0</v>
      </c>
      <c r="CT154" s="120">
        <f t="shared" si="56"/>
        <v>0</v>
      </c>
      <c r="CU154" s="120">
        <f t="shared" si="56"/>
        <v>0</v>
      </c>
      <c r="CV154" s="120">
        <f t="shared" si="56"/>
        <v>0</v>
      </c>
      <c r="CW154" s="120">
        <f t="shared" si="56"/>
        <v>0</v>
      </c>
      <c r="CX154" s="120">
        <f t="shared" si="56"/>
        <v>0</v>
      </c>
      <c r="CY154" s="120">
        <f t="shared" si="56"/>
        <v>0</v>
      </c>
    </row>
    <row r="155" spans="19:103" ht="24" hidden="1">
      <c r="S155" s="115" t="s">
        <v>437</v>
      </c>
      <c r="T155" s="18"/>
      <c r="U155" s="18">
        <f t="shared" si="47"/>
        <v>0</v>
      </c>
      <c r="Z155" s="116">
        <v>1100</v>
      </c>
      <c r="AA155" s="120">
        <f t="shared" si="49"/>
        <v>0</v>
      </c>
      <c r="AB155" s="120">
        <f t="shared" si="49"/>
        <v>0</v>
      </c>
      <c r="AC155" s="120">
        <f t="shared" si="49"/>
        <v>0</v>
      </c>
      <c r="AD155" s="120">
        <f t="shared" si="49"/>
        <v>1</v>
      </c>
      <c r="AE155" s="120">
        <f t="shared" si="49"/>
        <v>0</v>
      </c>
      <c r="AF155" s="120">
        <f t="shared" si="49"/>
        <v>0</v>
      </c>
      <c r="AG155" s="120">
        <f t="shared" si="49"/>
        <v>0</v>
      </c>
      <c r="AH155" s="120">
        <f t="shared" si="49"/>
        <v>0</v>
      </c>
      <c r="AI155" s="120">
        <f t="shared" si="49"/>
        <v>0</v>
      </c>
      <c r="AJ155" s="120">
        <f t="shared" si="49"/>
        <v>0</v>
      </c>
      <c r="AK155" s="120">
        <f t="shared" si="50"/>
        <v>0</v>
      </c>
      <c r="AL155" s="120">
        <f t="shared" si="50"/>
        <v>0</v>
      </c>
      <c r="AM155" s="120">
        <f t="shared" si="50"/>
        <v>0</v>
      </c>
      <c r="AN155" s="120">
        <f t="shared" si="50"/>
        <v>0</v>
      </c>
      <c r="AO155" s="120">
        <f t="shared" si="50"/>
        <v>0</v>
      </c>
      <c r="AP155" s="120">
        <f t="shared" si="50"/>
        <v>0</v>
      </c>
      <c r="AQ155" s="120">
        <f t="shared" si="50"/>
        <v>0</v>
      </c>
      <c r="AR155" s="120">
        <f t="shared" si="50"/>
        <v>0</v>
      </c>
      <c r="AS155" s="120">
        <f t="shared" si="50"/>
        <v>0</v>
      </c>
      <c r="AT155" s="120">
        <f t="shared" si="50"/>
        <v>0</v>
      </c>
      <c r="AU155" s="120">
        <f t="shared" si="51"/>
        <v>0</v>
      </c>
      <c r="AV155" s="120">
        <f t="shared" si="51"/>
        <v>0</v>
      </c>
      <c r="AW155" s="120">
        <f t="shared" si="51"/>
        <v>0</v>
      </c>
      <c r="AX155" s="120">
        <f t="shared" si="51"/>
        <v>0</v>
      </c>
      <c r="AY155" s="120">
        <f t="shared" si="51"/>
        <v>0</v>
      </c>
      <c r="AZ155" s="120">
        <f t="shared" si="51"/>
        <v>0</v>
      </c>
      <c r="BA155" s="120">
        <f t="shared" si="51"/>
        <v>0</v>
      </c>
      <c r="BB155" s="120">
        <f t="shared" si="51"/>
        <v>0</v>
      </c>
      <c r="BC155" s="120">
        <f t="shared" si="51"/>
        <v>0</v>
      </c>
      <c r="BD155" s="120">
        <f t="shared" si="51"/>
        <v>0</v>
      </c>
      <c r="BE155" s="120">
        <f t="shared" si="52"/>
        <v>0</v>
      </c>
      <c r="BF155" s="120">
        <f t="shared" si="52"/>
        <v>0</v>
      </c>
      <c r="BG155" s="120">
        <f t="shared" si="52"/>
        <v>0</v>
      </c>
      <c r="BH155" s="120">
        <f t="shared" si="52"/>
        <v>0</v>
      </c>
      <c r="BI155" s="120">
        <f t="shared" si="52"/>
        <v>0</v>
      </c>
      <c r="BJ155" s="120">
        <f t="shared" si="52"/>
        <v>0</v>
      </c>
      <c r="BK155" s="120">
        <f t="shared" si="52"/>
        <v>0</v>
      </c>
      <c r="BN155" s="116">
        <f t="shared" si="57"/>
        <v>1100</v>
      </c>
      <c r="BO155" s="120">
        <f t="shared" si="53"/>
        <v>0</v>
      </c>
      <c r="BP155" s="120">
        <f t="shared" si="53"/>
        <v>0</v>
      </c>
      <c r="BQ155" s="120">
        <f t="shared" si="53"/>
        <v>0</v>
      </c>
      <c r="BR155" s="120">
        <f t="shared" si="53"/>
        <v>1</v>
      </c>
      <c r="BS155" s="120">
        <f t="shared" si="53"/>
        <v>0</v>
      </c>
      <c r="BT155" s="120">
        <f t="shared" si="53"/>
        <v>0</v>
      </c>
      <c r="BU155" s="120">
        <f t="shared" si="53"/>
        <v>0</v>
      </c>
      <c r="BV155" s="120">
        <f t="shared" si="53"/>
        <v>0</v>
      </c>
      <c r="BW155" s="120">
        <f t="shared" si="53"/>
        <v>0</v>
      </c>
      <c r="BX155" s="120">
        <f t="shared" si="53"/>
        <v>0</v>
      </c>
      <c r="BY155" s="120">
        <f t="shared" si="54"/>
        <v>0</v>
      </c>
      <c r="BZ155" s="120">
        <f t="shared" si="54"/>
        <v>0</v>
      </c>
      <c r="CA155" s="120">
        <f t="shared" si="54"/>
        <v>0</v>
      </c>
      <c r="CB155" s="120">
        <f t="shared" si="54"/>
        <v>0</v>
      </c>
      <c r="CC155" s="120">
        <f t="shared" si="54"/>
        <v>0</v>
      </c>
      <c r="CD155" s="120">
        <f t="shared" si="54"/>
        <v>0</v>
      </c>
      <c r="CE155" s="120">
        <f t="shared" si="54"/>
        <v>0</v>
      </c>
      <c r="CF155" s="120">
        <f t="shared" si="54"/>
        <v>0</v>
      </c>
      <c r="CG155" s="120">
        <f t="shared" si="54"/>
        <v>0</v>
      </c>
      <c r="CH155" s="120">
        <f t="shared" si="54"/>
        <v>0</v>
      </c>
      <c r="CI155" s="120">
        <f t="shared" si="55"/>
        <v>0</v>
      </c>
      <c r="CJ155" s="120">
        <f t="shared" si="55"/>
        <v>0</v>
      </c>
      <c r="CK155" s="120">
        <f t="shared" si="55"/>
        <v>0</v>
      </c>
      <c r="CL155" s="120">
        <f t="shared" si="55"/>
        <v>0</v>
      </c>
      <c r="CM155" s="120">
        <f t="shared" si="55"/>
        <v>0</v>
      </c>
      <c r="CN155" s="120">
        <f t="shared" si="55"/>
        <v>0</v>
      </c>
      <c r="CO155" s="120">
        <f t="shared" si="55"/>
        <v>0</v>
      </c>
      <c r="CP155" s="120">
        <f t="shared" si="55"/>
        <v>0</v>
      </c>
      <c r="CQ155" s="120">
        <f t="shared" si="55"/>
        <v>0</v>
      </c>
      <c r="CR155" s="120">
        <f t="shared" si="55"/>
        <v>0</v>
      </c>
      <c r="CS155" s="120">
        <f t="shared" si="56"/>
        <v>0</v>
      </c>
      <c r="CT155" s="120">
        <f t="shared" si="56"/>
        <v>0</v>
      </c>
      <c r="CU155" s="120">
        <f t="shared" si="56"/>
        <v>0</v>
      </c>
      <c r="CV155" s="120">
        <f t="shared" si="56"/>
        <v>0</v>
      </c>
      <c r="CW155" s="120">
        <f t="shared" si="56"/>
        <v>0</v>
      </c>
      <c r="CX155" s="120">
        <f t="shared" si="56"/>
        <v>0</v>
      </c>
      <c r="CY155" s="120">
        <f t="shared" si="56"/>
        <v>0</v>
      </c>
    </row>
    <row r="156" spans="19:103" ht="24" hidden="1">
      <c r="S156" s="115" t="s">
        <v>438</v>
      </c>
      <c r="T156" s="18"/>
      <c r="U156" s="18">
        <f t="shared" si="47"/>
        <v>0</v>
      </c>
      <c r="Z156" s="116">
        <v>1200</v>
      </c>
      <c r="AA156" s="120">
        <f t="shared" si="49"/>
        <v>0</v>
      </c>
      <c r="AB156" s="120">
        <f t="shared" si="49"/>
        <v>0</v>
      </c>
      <c r="AC156" s="120">
        <f t="shared" si="49"/>
        <v>0</v>
      </c>
      <c r="AD156" s="120">
        <f t="shared" si="49"/>
        <v>0</v>
      </c>
      <c r="AE156" s="120">
        <f t="shared" si="49"/>
        <v>0</v>
      </c>
      <c r="AF156" s="120">
        <f t="shared" si="49"/>
        <v>0</v>
      </c>
      <c r="AG156" s="120">
        <f t="shared" si="49"/>
        <v>0</v>
      </c>
      <c r="AH156" s="120">
        <f t="shared" si="49"/>
        <v>0</v>
      </c>
      <c r="AI156" s="120">
        <f t="shared" si="49"/>
        <v>0</v>
      </c>
      <c r="AJ156" s="120">
        <f t="shared" si="49"/>
        <v>0</v>
      </c>
      <c r="AK156" s="120">
        <f t="shared" si="50"/>
        <v>0</v>
      </c>
      <c r="AL156" s="120">
        <f t="shared" si="50"/>
        <v>0</v>
      </c>
      <c r="AM156" s="120">
        <f t="shared" si="50"/>
        <v>0</v>
      </c>
      <c r="AN156" s="120">
        <f t="shared" si="50"/>
        <v>0</v>
      </c>
      <c r="AO156" s="120">
        <f t="shared" si="50"/>
        <v>0</v>
      </c>
      <c r="AP156" s="120">
        <f t="shared" si="50"/>
        <v>0</v>
      </c>
      <c r="AQ156" s="120">
        <f t="shared" si="50"/>
        <v>0</v>
      </c>
      <c r="AR156" s="120">
        <f t="shared" si="50"/>
        <v>0</v>
      </c>
      <c r="AS156" s="120">
        <f t="shared" si="50"/>
        <v>0</v>
      </c>
      <c r="AT156" s="120">
        <f t="shared" si="50"/>
        <v>0</v>
      </c>
      <c r="AU156" s="120">
        <f t="shared" si="51"/>
        <v>0</v>
      </c>
      <c r="AV156" s="120">
        <f t="shared" si="51"/>
        <v>0</v>
      </c>
      <c r="AW156" s="120">
        <f t="shared" si="51"/>
        <v>0</v>
      </c>
      <c r="AX156" s="120">
        <f t="shared" si="51"/>
        <v>0</v>
      </c>
      <c r="AY156" s="120">
        <f t="shared" si="51"/>
        <v>0</v>
      </c>
      <c r="AZ156" s="120">
        <f t="shared" si="51"/>
        <v>0</v>
      </c>
      <c r="BA156" s="120">
        <f t="shared" si="51"/>
        <v>0</v>
      </c>
      <c r="BB156" s="120">
        <f t="shared" si="51"/>
        <v>0</v>
      </c>
      <c r="BC156" s="120">
        <f t="shared" si="51"/>
        <v>0</v>
      </c>
      <c r="BD156" s="120">
        <f t="shared" si="51"/>
        <v>0</v>
      </c>
      <c r="BE156" s="120">
        <f t="shared" si="52"/>
        <v>0</v>
      </c>
      <c r="BF156" s="120">
        <f t="shared" si="52"/>
        <v>0</v>
      </c>
      <c r="BG156" s="120">
        <f t="shared" si="52"/>
        <v>0</v>
      </c>
      <c r="BH156" s="120">
        <f t="shared" si="52"/>
        <v>0</v>
      </c>
      <c r="BI156" s="120">
        <f t="shared" si="52"/>
        <v>0</v>
      </c>
      <c r="BJ156" s="120">
        <f t="shared" si="52"/>
        <v>0</v>
      </c>
      <c r="BK156" s="120">
        <f t="shared" si="52"/>
        <v>0</v>
      </c>
      <c r="BN156" s="116">
        <f t="shared" si="57"/>
        <v>1200</v>
      </c>
      <c r="BO156" s="120">
        <f t="shared" si="53"/>
        <v>0</v>
      </c>
      <c r="BP156" s="120">
        <f t="shared" si="53"/>
        <v>0</v>
      </c>
      <c r="BQ156" s="120">
        <f t="shared" si="53"/>
        <v>0</v>
      </c>
      <c r="BR156" s="120">
        <f t="shared" si="53"/>
        <v>0</v>
      </c>
      <c r="BS156" s="120">
        <f t="shared" si="53"/>
        <v>0</v>
      </c>
      <c r="BT156" s="120">
        <f t="shared" si="53"/>
        <v>0</v>
      </c>
      <c r="BU156" s="120">
        <f t="shared" si="53"/>
        <v>0</v>
      </c>
      <c r="BV156" s="120">
        <f t="shared" si="53"/>
        <v>0</v>
      </c>
      <c r="BW156" s="120">
        <f t="shared" si="53"/>
        <v>0</v>
      </c>
      <c r="BX156" s="120">
        <f t="shared" si="53"/>
        <v>0</v>
      </c>
      <c r="BY156" s="120">
        <f t="shared" si="54"/>
        <v>0</v>
      </c>
      <c r="BZ156" s="120">
        <f t="shared" si="54"/>
        <v>0</v>
      </c>
      <c r="CA156" s="120">
        <f t="shared" si="54"/>
        <v>0</v>
      </c>
      <c r="CB156" s="120">
        <f t="shared" si="54"/>
        <v>0</v>
      </c>
      <c r="CC156" s="120">
        <f t="shared" si="54"/>
        <v>0</v>
      </c>
      <c r="CD156" s="120">
        <f t="shared" si="54"/>
        <v>0</v>
      </c>
      <c r="CE156" s="120">
        <f t="shared" si="54"/>
        <v>0</v>
      </c>
      <c r="CF156" s="120">
        <f t="shared" si="54"/>
        <v>0</v>
      </c>
      <c r="CG156" s="120">
        <f t="shared" si="54"/>
        <v>0</v>
      </c>
      <c r="CH156" s="120">
        <f t="shared" si="54"/>
        <v>0</v>
      </c>
      <c r="CI156" s="120">
        <f t="shared" si="55"/>
        <v>0</v>
      </c>
      <c r="CJ156" s="120">
        <f t="shared" si="55"/>
        <v>0</v>
      </c>
      <c r="CK156" s="120">
        <f t="shared" si="55"/>
        <v>0</v>
      </c>
      <c r="CL156" s="120">
        <f t="shared" si="55"/>
        <v>0</v>
      </c>
      <c r="CM156" s="120">
        <f t="shared" si="55"/>
        <v>0</v>
      </c>
      <c r="CN156" s="120">
        <f t="shared" si="55"/>
        <v>0</v>
      </c>
      <c r="CO156" s="120">
        <f t="shared" si="55"/>
        <v>0</v>
      </c>
      <c r="CP156" s="120">
        <f t="shared" si="55"/>
        <v>0</v>
      </c>
      <c r="CQ156" s="120">
        <f t="shared" si="55"/>
        <v>0</v>
      </c>
      <c r="CR156" s="120">
        <f t="shared" si="55"/>
        <v>0</v>
      </c>
      <c r="CS156" s="120">
        <f t="shared" si="56"/>
        <v>0</v>
      </c>
      <c r="CT156" s="120">
        <f t="shared" si="56"/>
        <v>0</v>
      </c>
      <c r="CU156" s="120">
        <f t="shared" si="56"/>
        <v>0</v>
      </c>
      <c r="CV156" s="120">
        <f t="shared" si="56"/>
        <v>0</v>
      </c>
      <c r="CW156" s="120">
        <f t="shared" si="56"/>
        <v>0</v>
      </c>
      <c r="CX156" s="120">
        <f t="shared" si="56"/>
        <v>0</v>
      </c>
      <c r="CY156" s="120">
        <f t="shared" si="56"/>
        <v>0</v>
      </c>
    </row>
    <row r="157" spans="19:103" ht="12" hidden="1">
      <c r="S157" s="115" t="s">
        <v>439</v>
      </c>
      <c r="T157" s="18"/>
      <c r="U157" s="18">
        <f t="shared" si="47"/>
        <v>0</v>
      </c>
      <c r="Z157" s="116">
        <v>1400</v>
      </c>
      <c r="AA157" s="120">
        <f t="shared" si="49"/>
        <v>0</v>
      </c>
      <c r="AB157" s="120">
        <f t="shared" si="49"/>
        <v>0</v>
      </c>
      <c r="AC157" s="120">
        <f t="shared" si="49"/>
        <v>0</v>
      </c>
      <c r="AD157" s="120">
        <f t="shared" si="49"/>
        <v>0</v>
      </c>
      <c r="AE157" s="120">
        <f t="shared" si="49"/>
        <v>0</v>
      </c>
      <c r="AF157" s="120">
        <f t="shared" si="49"/>
        <v>0</v>
      </c>
      <c r="AG157" s="120">
        <f t="shared" si="49"/>
        <v>0</v>
      </c>
      <c r="AH157" s="120">
        <f t="shared" si="49"/>
        <v>0</v>
      </c>
      <c r="AI157" s="120">
        <f t="shared" si="49"/>
        <v>0</v>
      </c>
      <c r="AJ157" s="120">
        <f t="shared" si="49"/>
        <v>0</v>
      </c>
      <c r="AK157" s="120">
        <f t="shared" si="50"/>
        <v>0</v>
      </c>
      <c r="AL157" s="120">
        <f t="shared" si="50"/>
        <v>0</v>
      </c>
      <c r="AM157" s="120">
        <f t="shared" si="50"/>
        <v>0</v>
      </c>
      <c r="AN157" s="120">
        <f t="shared" si="50"/>
        <v>0</v>
      </c>
      <c r="AO157" s="120">
        <f t="shared" si="50"/>
        <v>0</v>
      </c>
      <c r="AP157" s="120">
        <f t="shared" si="50"/>
        <v>0</v>
      </c>
      <c r="AQ157" s="120">
        <f t="shared" si="50"/>
        <v>0</v>
      </c>
      <c r="AR157" s="120">
        <f t="shared" si="50"/>
        <v>0</v>
      </c>
      <c r="AS157" s="120">
        <f t="shared" si="50"/>
        <v>0</v>
      </c>
      <c r="AT157" s="120">
        <f t="shared" si="50"/>
        <v>0</v>
      </c>
      <c r="AU157" s="120">
        <f t="shared" si="51"/>
        <v>0</v>
      </c>
      <c r="AV157" s="120">
        <f t="shared" si="51"/>
        <v>0</v>
      </c>
      <c r="AW157" s="120">
        <f t="shared" si="51"/>
        <v>0</v>
      </c>
      <c r="AX157" s="120">
        <f t="shared" si="51"/>
        <v>0</v>
      </c>
      <c r="AY157" s="120">
        <f t="shared" si="51"/>
        <v>0</v>
      </c>
      <c r="AZ157" s="120">
        <f t="shared" si="51"/>
        <v>0</v>
      </c>
      <c r="BA157" s="120">
        <f t="shared" si="51"/>
        <v>0</v>
      </c>
      <c r="BB157" s="120">
        <f t="shared" si="51"/>
        <v>0</v>
      </c>
      <c r="BC157" s="120">
        <f t="shared" si="51"/>
        <v>0</v>
      </c>
      <c r="BD157" s="120">
        <f t="shared" si="51"/>
        <v>0</v>
      </c>
      <c r="BE157" s="120">
        <f t="shared" si="52"/>
        <v>0</v>
      </c>
      <c r="BF157" s="120">
        <f t="shared" si="52"/>
        <v>0</v>
      </c>
      <c r="BG157" s="120">
        <f t="shared" si="52"/>
        <v>0</v>
      </c>
      <c r="BH157" s="120">
        <f t="shared" si="52"/>
        <v>0</v>
      </c>
      <c r="BI157" s="120">
        <f t="shared" si="52"/>
        <v>0</v>
      </c>
      <c r="BJ157" s="120">
        <f t="shared" si="52"/>
        <v>0</v>
      </c>
      <c r="BK157" s="120">
        <f t="shared" si="52"/>
        <v>0</v>
      </c>
      <c r="BN157" s="116">
        <f t="shared" si="57"/>
        <v>1400</v>
      </c>
      <c r="BO157" s="120">
        <f t="shared" si="53"/>
        <v>0</v>
      </c>
      <c r="BP157" s="120">
        <f t="shared" si="53"/>
        <v>0</v>
      </c>
      <c r="BQ157" s="120">
        <f t="shared" si="53"/>
        <v>0</v>
      </c>
      <c r="BR157" s="120">
        <f t="shared" si="53"/>
        <v>2</v>
      </c>
      <c r="BS157" s="120">
        <f t="shared" si="53"/>
        <v>2</v>
      </c>
      <c r="BT157" s="120">
        <f t="shared" si="53"/>
        <v>1</v>
      </c>
      <c r="BU157" s="120">
        <f t="shared" si="53"/>
        <v>0</v>
      </c>
      <c r="BV157" s="120">
        <f t="shared" si="53"/>
        <v>0</v>
      </c>
      <c r="BW157" s="120">
        <f t="shared" si="53"/>
        <v>0</v>
      </c>
      <c r="BX157" s="120">
        <f t="shared" si="53"/>
        <v>0</v>
      </c>
      <c r="BY157" s="120">
        <f t="shared" si="54"/>
        <v>0</v>
      </c>
      <c r="BZ157" s="120">
        <f t="shared" si="54"/>
        <v>0</v>
      </c>
      <c r="CA157" s="120">
        <f t="shared" si="54"/>
        <v>0</v>
      </c>
      <c r="CB157" s="120">
        <f t="shared" si="54"/>
        <v>0</v>
      </c>
      <c r="CC157" s="120">
        <f t="shared" si="54"/>
        <v>0</v>
      </c>
      <c r="CD157" s="120">
        <f t="shared" si="54"/>
        <v>0</v>
      </c>
      <c r="CE157" s="120">
        <f t="shared" si="54"/>
        <v>0</v>
      </c>
      <c r="CF157" s="120">
        <f t="shared" si="54"/>
        <v>0</v>
      </c>
      <c r="CG157" s="120">
        <f t="shared" si="54"/>
        <v>0</v>
      </c>
      <c r="CH157" s="120">
        <f t="shared" si="54"/>
        <v>0</v>
      </c>
      <c r="CI157" s="120">
        <f t="shared" si="55"/>
        <v>0</v>
      </c>
      <c r="CJ157" s="120">
        <f t="shared" si="55"/>
        <v>0</v>
      </c>
      <c r="CK157" s="120">
        <f t="shared" si="55"/>
        <v>0</v>
      </c>
      <c r="CL157" s="120">
        <f t="shared" si="55"/>
        <v>0</v>
      </c>
      <c r="CM157" s="120">
        <f t="shared" si="55"/>
        <v>0</v>
      </c>
      <c r="CN157" s="120">
        <f t="shared" si="55"/>
        <v>0</v>
      </c>
      <c r="CO157" s="120">
        <f t="shared" si="55"/>
        <v>0</v>
      </c>
      <c r="CP157" s="120">
        <f t="shared" si="55"/>
        <v>0</v>
      </c>
      <c r="CQ157" s="120">
        <f t="shared" si="55"/>
        <v>0</v>
      </c>
      <c r="CR157" s="120">
        <f t="shared" si="55"/>
        <v>0</v>
      </c>
      <c r="CS157" s="120">
        <f t="shared" si="56"/>
        <v>0</v>
      </c>
      <c r="CT157" s="120">
        <f t="shared" si="56"/>
        <v>0</v>
      </c>
      <c r="CU157" s="120">
        <f t="shared" si="56"/>
        <v>0</v>
      </c>
      <c r="CV157" s="120">
        <f t="shared" si="56"/>
        <v>0</v>
      </c>
      <c r="CW157" s="120">
        <f t="shared" si="56"/>
        <v>0</v>
      </c>
      <c r="CX157" s="120">
        <f t="shared" si="56"/>
        <v>0</v>
      </c>
      <c r="CY157" s="120">
        <f t="shared" si="56"/>
        <v>0</v>
      </c>
    </row>
    <row r="158" spans="19:103" ht="12" hidden="1">
      <c r="S158" s="115" t="s">
        <v>440</v>
      </c>
      <c r="T158" s="18"/>
      <c r="U158" s="18">
        <f t="shared" si="47"/>
        <v>0</v>
      </c>
      <c r="Z158" s="116">
        <v>1500</v>
      </c>
      <c r="AA158" s="120">
        <f t="shared" si="49"/>
        <v>0</v>
      </c>
      <c r="AB158" s="120">
        <f t="shared" si="49"/>
        <v>0</v>
      </c>
      <c r="AC158" s="120">
        <f t="shared" si="49"/>
        <v>0</v>
      </c>
      <c r="AD158" s="120">
        <f t="shared" si="49"/>
        <v>0</v>
      </c>
      <c r="AE158" s="120">
        <f t="shared" si="49"/>
        <v>0</v>
      </c>
      <c r="AF158" s="120">
        <f t="shared" si="49"/>
        <v>0</v>
      </c>
      <c r="AG158" s="120">
        <f t="shared" si="49"/>
        <v>0</v>
      </c>
      <c r="AH158" s="120">
        <f t="shared" si="49"/>
        <v>0</v>
      </c>
      <c r="AI158" s="120">
        <f t="shared" si="49"/>
        <v>0</v>
      </c>
      <c r="AJ158" s="120">
        <f t="shared" si="49"/>
        <v>0</v>
      </c>
      <c r="AK158" s="120">
        <f t="shared" si="50"/>
        <v>0</v>
      </c>
      <c r="AL158" s="120">
        <f t="shared" si="50"/>
        <v>0</v>
      </c>
      <c r="AM158" s="120">
        <f t="shared" si="50"/>
        <v>0</v>
      </c>
      <c r="AN158" s="120">
        <f t="shared" si="50"/>
        <v>0</v>
      </c>
      <c r="AO158" s="120">
        <f t="shared" si="50"/>
        <v>0</v>
      </c>
      <c r="AP158" s="120">
        <f t="shared" si="50"/>
        <v>0</v>
      </c>
      <c r="AQ158" s="120">
        <f t="shared" si="50"/>
        <v>0</v>
      </c>
      <c r="AR158" s="120">
        <f t="shared" si="50"/>
        <v>0</v>
      </c>
      <c r="AS158" s="120">
        <f t="shared" si="50"/>
        <v>0</v>
      </c>
      <c r="AT158" s="120">
        <f t="shared" si="50"/>
        <v>0</v>
      </c>
      <c r="AU158" s="120">
        <f t="shared" si="51"/>
        <v>0</v>
      </c>
      <c r="AV158" s="120">
        <f t="shared" si="51"/>
        <v>0</v>
      </c>
      <c r="AW158" s="120">
        <f t="shared" si="51"/>
        <v>0</v>
      </c>
      <c r="AX158" s="120">
        <f t="shared" si="51"/>
        <v>0</v>
      </c>
      <c r="AY158" s="120">
        <f t="shared" si="51"/>
        <v>0</v>
      </c>
      <c r="AZ158" s="120">
        <f t="shared" si="51"/>
        <v>0</v>
      </c>
      <c r="BA158" s="120">
        <f t="shared" si="51"/>
        <v>0</v>
      </c>
      <c r="BB158" s="120">
        <f t="shared" si="51"/>
        <v>0</v>
      </c>
      <c r="BC158" s="120">
        <f t="shared" si="51"/>
        <v>0</v>
      </c>
      <c r="BD158" s="120">
        <f t="shared" si="51"/>
        <v>0</v>
      </c>
      <c r="BE158" s="120">
        <f t="shared" si="52"/>
        <v>0</v>
      </c>
      <c r="BF158" s="120">
        <f t="shared" si="52"/>
        <v>0</v>
      </c>
      <c r="BG158" s="120">
        <f t="shared" si="52"/>
        <v>0</v>
      </c>
      <c r="BH158" s="120">
        <f t="shared" si="52"/>
        <v>0</v>
      </c>
      <c r="BI158" s="120">
        <f t="shared" si="52"/>
        <v>0</v>
      </c>
      <c r="BJ158" s="120">
        <f t="shared" si="52"/>
        <v>0</v>
      </c>
      <c r="BK158" s="120">
        <f t="shared" si="52"/>
        <v>0</v>
      </c>
      <c r="BN158" s="116">
        <f t="shared" si="57"/>
        <v>1500</v>
      </c>
      <c r="BO158" s="120">
        <f t="shared" si="53"/>
        <v>0</v>
      </c>
      <c r="BP158" s="120">
        <f t="shared" si="53"/>
        <v>0</v>
      </c>
      <c r="BQ158" s="120">
        <f t="shared" si="53"/>
        <v>0</v>
      </c>
      <c r="BR158" s="120">
        <f t="shared" si="53"/>
        <v>3</v>
      </c>
      <c r="BS158" s="120">
        <f t="shared" si="53"/>
        <v>0</v>
      </c>
      <c r="BT158" s="120">
        <f t="shared" si="53"/>
        <v>0</v>
      </c>
      <c r="BU158" s="120">
        <f t="shared" si="53"/>
        <v>0</v>
      </c>
      <c r="BV158" s="120">
        <f t="shared" si="53"/>
        <v>0</v>
      </c>
      <c r="BW158" s="120">
        <f t="shared" si="53"/>
        <v>0</v>
      </c>
      <c r="BX158" s="120">
        <f t="shared" si="53"/>
        <v>0</v>
      </c>
      <c r="BY158" s="120">
        <f t="shared" si="54"/>
        <v>0</v>
      </c>
      <c r="BZ158" s="120">
        <f t="shared" si="54"/>
        <v>0</v>
      </c>
      <c r="CA158" s="120">
        <f t="shared" si="54"/>
        <v>0</v>
      </c>
      <c r="CB158" s="120">
        <f t="shared" si="54"/>
        <v>0</v>
      </c>
      <c r="CC158" s="120">
        <f t="shared" si="54"/>
        <v>0</v>
      </c>
      <c r="CD158" s="120">
        <f t="shared" si="54"/>
        <v>0</v>
      </c>
      <c r="CE158" s="120">
        <f t="shared" si="54"/>
        <v>0</v>
      </c>
      <c r="CF158" s="120">
        <f t="shared" si="54"/>
        <v>0</v>
      </c>
      <c r="CG158" s="120">
        <f t="shared" si="54"/>
        <v>0</v>
      </c>
      <c r="CH158" s="120">
        <f t="shared" si="54"/>
        <v>0</v>
      </c>
      <c r="CI158" s="120">
        <f t="shared" si="55"/>
        <v>0</v>
      </c>
      <c r="CJ158" s="120">
        <f t="shared" si="55"/>
        <v>0</v>
      </c>
      <c r="CK158" s="120">
        <f t="shared" si="55"/>
        <v>0</v>
      </c>
      <c r="CL158" s="120">
        <f t="shared" si="55"/>
        <v>0</v>
      </c>
      <c r="CM158" s="120">
        <f t="shared" si="55"/>
        <v>0</v>
      </c>
      <c r="CN158" s="120">
        <f t="shared" si="55"/>
        <v>0</v>
      </c>
      <c r="CO158" s="120">
        <f t="shared" si="55"/>
        <v>0</v>
      </c>
      <c r="CP158" s="120">
        <f t="shared" si="55"/>
        <v>0</v>
      </c>
      <c r="CQ158" s="120">
        <f t="shared" si="55"/>
        <v>0</v>
      </c>
      <c r="CR158" s="120">
        <f t="shared" si="55"/>
        <v>0</v>
      </c>
      <c r="CS158" s="120">
        <f t="shared" si="56"/>
        <v>0</v>
      </c>
      <c r="CT158" s="120">
        <f t="shared" si="56"/>
        <v>0</v>
      </c>
      <c r="CU158" s="120">
        <f t="shared" si="56"/>
        <v>0</v>
      </c>
      <c r="CV158" s="120">
        <f t="shared" si="56"/>
        <v>0</v>
      </c>
      <c r="CW158" s="120">
        <f t="shared" si="56"/>
        <v>0</v>
      </c>
      <c r="CX158" s="120">
        <f t="shared" si="56"/>
        <v>0</v>
      </c>
      <c r="CY158" s="120">
        <f t="shared" si="56"/>
        <v>0</v>
      </c>
    </row>
    <row r="159" spans="19:103" ht="12" hidden="1">
      <c r="S159" s="115" t="s">
        <v>441</v>
      </c>
      <c r="T159" s="18"/>
      <c r="U159" s="18">
        <f t="shared" si="47"/>
        <v>0</v>
      </c>
      <c r="Z159" s="116">
        <v>1900</v>
      </c>
      <c r="AA159" s="120">
        <f t="shared" si="49"/>
        <v>0</v>
      </c>
      <c r="AB159" s="120">
        <f t="shared" si="49"/>
        <v>0</v>
      </c>
      <c r="AC159" s="120">
        <f t="shared" si="49"/>
        <v>0</v>
      </c>
      <c r="AD159" s="120">
        <f t="shared" si="49"/>
        <v>0</v>
      </c>
      <c r="AE159" s="120">
        <f t="shared" si="49"/>
        <v>0</v>
      </c>
      <c r="AF159" s="120">
        <f t="shared" si="49"/>
        <v>0</v>
      </c>
      <c r="AG159" s="120">
        <f t="shared" si="49"/>
        <v>0</v>
      </c>
      <c r="AH159" s="120">
        <f t="shared" si="49"/>
        <v>0</v>
      </c>
      <c r="AI159" s="120">
        <f t="shared" si="49"/>
        <v>0</v>
      </c>
      <c r="AJ159" s="120">
        <f t="shared" si="49"/>
        <v>0</v>
      </c>
      <c r="AK159" s="120">
        <f t="shared" si="50"/>
        <v>0</v>
      </c>
      <c r="AL159" s="120">
        <f t="shared" si="50"/>
        <v>0</v>
      </c>
      <c r="AM159" s="120">
        <f t="shared" si="50"/>
        <v>0</v>
      </c>
      <c r="AN159" s="120">
        <f t="shared" si="50"/>
        <v>0</v>
      </c>
      <c r="AO159" s="120">
        <f t="shared" si="50"/>
        <v>0</v>
      </c>
      <c r="AP159" s="120">
        <f t="shared" si="50"/>
        <v>0</v>
      </c>
      <c r="AQ159" s="120">
        <f t="shared" si="50"/>
        <v>0</v>
      </c>
      <c r="AR159" s="120">
        <f t="shared" si="50"/>
        <v>0</v>
      </c>
      <c r="AS159" s="120">
        <f t="shared" si="50"/>
        <v>0</v>
      </c>
      <c r="AT159" s="120">
        <f t="shared" si="50"/>
        <v>0</v>
      </c>
      <c r="AU159" s="120">
        <f t="shared" si="51"/>
        <v>0</v>
      </c>
      <c r="AV159" s="120">
        <f t="shared" si="51"/>
        <v>0</v>
      </c>
      <c r="AW159" s="120">
        <f t="shared" si="51"/>
        <v>0</v>
      </c>
      <c r="AX159" s="120">
        <f t="shared" si="51"/>
        <v>0</v>
      </c>
      <c r="AY159" s="120">
        <f t="shared" si="51"/>
        <v>0</v>
      </c>
      <c r="AZ159" s="120">
        <f t="shared" si="51"/>
        <v>0</v>
      </c>
      <c r="BA159" s="120">
        <f t="shared" si="51"/>
        <v>0</v>
      </c>
      <c r="BB159" s="120">
        <f t="shared" si="51"/>
        <v>0</v>
      </c>
      <c r="BC159" s="120">
        <f t="shared" si="51"/>
        <v>0</v>
      </c>
      <c r="BD159" s="120">
        <f t="shared" si="51"/>
        <v>0</v>
      </c>
      <c r="BE159" s="120">
        <f t="shared" si="52"/>
        <v>0</v>
      </c>
      <c r="BF159" s="120">
        <f t="shared" si="52"/>
        <v>0</v>
      </c>
      <c r="BG159" s="120">
        <f t="shared" si="52"/>
        <v>0</v>
      </c>
      <c r="BH159" s="120">
        <f t="shared" si="52"/>
        <v>0</v>
      </c>
      <c r="BI159" s="120">
        <f t="shared" si="52"/>
        <v>0</v>
      </c>
      <c r="BJ159" s="120">
        <f t="shared" si="52"/>
        <v>0</v>
      </c>
      <c r="BK159" s="120">
        <f t="shared" si="52"/>
        <v>0</v>
      </c>
      <c r="BN159" s="116">
        <f t="shared" si="57"/>
        <v>1900</v>
      </c>
      <c r="BO159" s="120">
        <f t="shared" si="53"/>
        <v>0</v>
      </c>
      <c r="BP159" s="120">
        <f t="shared" si="53"/>
        <v>0</v>
      </c>
      <c r="BQ159" s="120">
        <f t="shared" si="53"/>
        <v>0</v>
      </c>
      <c r="BR159" s="120">
        <f t="shared" si="53"/>
        <v>0</v>
      </c>
      <c r="BS159" s="120">
        <f t="shared" si="53"/>
        <v>0</v>
      </c>
      <c r="BT159" s="120">
        <f t="shared" si="53"/>
        <v>8</v>
      </c>
      <c r="BU159" s="120">
        <f t="shared" si="53"/>
        <v>0</v>
      </c>
      <c r="BV159" s="120">
        <f t="shared" si="53"/>
        <v>0</v>
      </c>
      <c r="BW159" s="120">
        <f t="shared" si="53"/>
        <v>0</v>
      </c>
      <c r="BX159" s="120">
        <f t="shared" si="53"/>
        <v>0</v>
      </c>
      <c r="BY159" s="120">
        <f t="shared" si="54"/>
        <v>0</v>
      </c>
      <c r="BZ159" s="120">
        <f t="shared" si="54"/>
        <v>0</v>
      </c>
      <c r="CA159" s="120">
        <f t="shared" si="54"/>
        <v>0</v>
      </c>
      <c r="CB159" s="120">
        <f t="shared" si="54"/>
        <v>0</v>
      </c>
      <c r="CC159" s="120">
        <f t="shared" si="54"/>
        <v>0</v>
      </c>
      <c r="CD159" s="120">
        <f t="shared" si="54"/>
        <v>0</v>
      </c>
      <c r="CE159" s="120">
        <f t="shared" si="54"/>
        <v>0</v>
      </c>
      <c r="CF159" s="120">
        <f t="shared" si="54"/>
        <v>0</v>
      </c>
      <c r="CG159" s="120">
        <f t="shared" si="54"/>
        <v>0</v>
      </c>
      <c r="CH159" s="120">
        <f t="shared" si="54"/>
        <v>0</v>
      </c>
      <c r="CI159" s="120">
        <f t="shared" si="55"/>
        <v>0</v>
      </c>
      <c r="CJ159" s="120">
        <f t="shared" si="55"/>
        <v>0</v>
      </c>
      <c r="CK159" s="120">
        <f t="shared" si="55"/>
        <v>0</v>
      </c>
      <c r="CL159" s="120">
        <f t="shared" si="55"/>
        <v>0</v>
      </c>
      <c r="CM159" s="120">
        <f t="shared" si="55"/>
        <v>0</v>
      </c>
      <c r="CN159" s="120">
        <f t="shared" si="55"/>
        <v>0</v>
      </c>
      <c r="CO159" s="120">
        <f t="shared" si="55"/>
        <v>0</v>
      </c>
      <c r="CP159" s="120">
        <f t="shared" si="55"/>
        <v>0</v>
      </c>
      <c r="CQ159" s="120">
        <f t="shared" si="55"/>
        <v>0</v>
      </c>
      <c r="CR159" s="120">
        <f t="shared" si="55"/>
        <v>0</v>
      </c>
      <c r="CS159" s="120">
        <f t="shared" si="56"/>
        <v>0</v>
      </c>
      <c r="CT159" s="120">
        <f t="shared" si="56"/>
        <v>0</v>
      </c>
      <c r="CU159" s="120">
        <f t="shared" si="56"/>
        <v>0</v>
      </c>
      <c r="CV159" s="120">
        <f t="shared" si="56"/>
        <v>0</v>
      </c>
      <c r="CW159" s="120">
        <f t="shared" si="56"/>
        <v>0</v>
      </c>
      <c r="CX159" s="120">
        <f t="shared" si="56"/>
        <v>0</v>
      </c>
      <c r="CY159" s="120">
        <f t="shared" si="56"/>
        <v>0</v>
      </c>
    </row>
    <row r="160" spans="19:103" ht="12" hidden="1">
      <c r="S160" s="115" t="s">
        <v>442</v>
      </c>
      <c r="T160" s="18"/>
      <c r="U160" s="18">
        <f t="shared" si="47"/>
        <v>0</v>
      </c>
      <c r="Z160" s="116">
        <v>2000</v>
      </c>
      <c r="AA160" s="120">
        <f t="shared" si="49"/>
        <v>0</v>
      </c>
      <c r="AB160" s="120">
        <f t="shared" si="49"/>
        <v>0</v>
      </c>
      <c r="AC160" s="120">
        <f t="shared" si="49"/>
        <v>0</v>
      </c>
      <c r="AD160" s="120">
        <f t="shared" si="49"/>
        <v>0</v>
      </c>
      <c r="AE160" s="120">
        <f t="shared" si="49"/>
        <v>0</v>
      </c>
      <c r="AF160" s="120">
        <f t="shared" si="49"/>
        <v>0</v>
      </c>
      <c r="AG160" s="120">
        <f t="shared" si="49"/>
        <v>0</v>
      </c>
      <c r="AH160" s="120">
        <f t="shared" si="49"/>
        <v>0</v>
      </c>
      <c r="AI160" s="120">
        <f t="shared" si="49"/>
        <v>0</v>
      </c>
      <c r="AJ160" s="120">
        <f t="shared" si="49"/>
        <v>0</v>
      </c>
      <c r="AK160" s="120">
        <f t="shared" si="50"/>
        <v>0</v>
      </c>
      <c r="AL160" s="120">
        <f t="shared" si="50"/>
        <v>0</v>
      </c>
      <c r="AM160" s="120">
        <f t="shared" si="50"/>
        <v>0</v>
      </c>
      <c r="AN160" s="120">
        <f t="shared" si="50"/>
        <v>0</v>
      </c>
      <c r="AO160" s="120">
        <f t="shared" si="50"/>
        <v>0</v>
      </c>
      <c r="AP160" s="120">
        <f t="shared" si="50"/>
        <v>0</v>
      </c>
      <c r="AQ160" s="120">
        <f t="shared" si="50"/>
        <v>0</v>
      </c>
      <c r="AR160" s="120">
        <f t="shared" si="50"/>
        <v>0</v>
      </c>
      <c r="AS160" s="120">
        <f t="shared" si="50"/>
        <v>0</v>
      </c>
      <c r="AT160" s="120">
        <f t="shared" si="50"/>
        <v>0</v>
      </c>
      <c r="AU160" s="120">
        <f t="shared" si="51"/>
        <v>0</v>
      </c>
      <c r="AV160" s="120">
        <f t="shared" si="51"/>
        <v>0</v>
      </c>
      <c r="AW160" s="120">
        <f t="shared" si="51"/>
        <v>0</v>
      </c>
      <c r="AX160" s="120">
        <f t="shared" si="51"/>
        <v>0</v>
      </c>
      <c r="AY160" s="120">
        <f t="shared" si="51"/>
        <v>0</v>
      </c>
      <c r="AZ160" s="120">
        <f t="shared" si="51"/>
        <v>0</v>
      </c>
      <c r="BA160" s="120">
        <f t="shared" si="51"/>
        <v>0</v>
      </c>
      <c r="BB160" s="120">
        <f t="shared" si="51"/>
        <v>0</v>
      </c>
      <c r="BC160" s="120">
        <f t="shared" si="51"/>
        <v>0</v>
      </c>
      <c r="BD160" s="120">
        <f t="shared" si="51"/>
        <v>0</v>
      </c>
      <c r="BE160" s="120">
        <f t="shared" si="52"/>
        <v>0</v>
      </c>
      <c r="BF160" s="120">
        <f t="shared" si="52"/>
        <v>0</v>
      </c>
      <c r="BG160" s="120">
        <f t="shared" si="52"/>
        <v>0</v>
      </c>
      <c r="BH160" s="120">
        <f t="shared" si="52"/>
        <v>0</v>
      </c>
      <c r="BI160" s="120">
        <f t="shared" si="52"/>
        <v>0</v>
      </c>
      <c r="BJ160" s="120">
        <f t="shared" si="52"/>
        <v>0</v>
      </c>
      <c r="BK160" s="120">
        <f t="shared" si="52"/>
        <v>0</v>
      </c>
      <c r="BN160" s="116">
        <f t="shared" si="57"/>
        <v>2000</v>
      </c>
      <c r="BO160" s="120">
        <f t="shared" si="53"/>
        <v>0</v>
      </c>
      <c r="BP160" s="120">
        <f t="shared" si="53"/>
        <v>0</v>
      </c>
      <c r="BQ160" s="120">
        <f t="shared" si="53"/>
        <v>0</v>
      </c>
      <c r="BR160" s="120">
        <f t="shared" si="53"/>
        <v>15</v>
      </c>
      <c r="BS160" s="120">
        <f t="shared" si="53"/>
        <v>4</v>
      </c>
      <c r="BT160" s="120">
        <f t="shared" si="53"/>
        <v>0</v>
      </c>
      <c r="BU160" s="120">
        <f t="shared" si="53"/>
        <v>0</v>
      </c>
      <c r="BV160" s="120">
        <f t="shared" si="53"/>
        <v>0</v>
      </c>
      <c r="BW160" s="120">
        <f t="shared" si="53"/>
        <v>0</v>
      </c>
      <c r="BX160" s="120">
        <f t="shared" si="53"/>
        <v>0</v>
      </c>
      <c r="BY160" s="120">
        <f t="shared" si="54"/>
        <v>0</v>
      </c>
      <c r="BZ160" s="120">
        <f t="shared" si="54"/>
        <v>0</v>
      </c>
      <c r="CA160" s="120">
        <f t="shared" si="54"/>
        <v>0</v>
      </c>
      <c r="CB160" s="120">
        <f t="shared" si="54"/>
        <v>0</v>
      </c>
      <c r="CC160" s="120">
        <f t="shared" si="54"/>
        <v>0</v>
      </c>
      <c r="CD160" s="120">
        <f t="shared" si="54"/>
        <v>0</v>
      </c>
      <c r="CE160" s="120">
        <f t="shared" si="54"/>
        <v>0</v>
      </c>
      <c r="CF160" s="120">
        <f t="shared" si="54"/>
        <v>0</v>
      </c>
      <c r="CG160" s="120">
        <f t="shared" si="54"/>
        <v>0</v>
      </c>
      <c r="CH160" s="120">
        <f t="shared" si="54"/>
        <v>0</v>
      </c>
      <c r="CI160" s="120">
        <f t="shared" si="55"/>
        <v>0</v>
      </c>
      <c r="CJ160" s="120">
        <f t="shared" si="55"/>
        <v>0</v>
      </c>
      <c r="CK160" s="120">
        <f t="shared" si="55"/>
        <v>0</v>
      </c>
      <c r="CL160" s="120">
        <f t="shared" si="55"/>
        <v>0</v>
      </c>
      <c r="CM160" s="120">
        <f t="shared" si="55"/>
        <v>0</v>
      </c>
      <c r="CN160" s="120">
        <f t="shared" si="55"/>
        <v>0</v>
      </c>
      <c r="CO160" s="120">
        <f t="shared" si="55"/>
        <v>0</v>
      </c>
      <c r="CP160" s="120">
        <f t="shared" si="55"/>
        <v>0</v>
      </c>
      <c r="CQ160" s="120">
        <f t="shared" si="55"/>
        <v>0</v>
      </c>
      <c r="CR160" s="120">
        <f t="shared" si="55"/>
        <v>0</v>
      </c>
      <c r="CS160" s="120">
        <f t="shared" si="56"/>
        <v>0</v>
      </c>
      <c r="CT160" s="120">
        <f t="shared" si="56"/>
        <v>0</v>
      </c>
      <c r="CU160" s="120">
        <f t="shared" si="56"/>
        <v>0</v>
      </c>
      <c r="CV160" s="120">
        <f t="shared" si="56"/>
        <v>0</v>
      </c>
      <c r="CW160" s="120">
        <f t="shared" si="56"/>
        <v>0</v>
      </c>
      <c r="CX160" s="120">
        <f t="shared" si="56"/>
        <v>0</v>
      </c>
      <c r="CY160" s="120">
        <f t="shared" si="56"/>
        <v>0</v>
      </c>
    </row>
    <row r="161" spans="19:103" ht="24" hidden="1">
      <c r="S161" s="115" t="s">
        <v>443</v>
      </c>
      <c r="T161" s="18"/>
      <c r="U161" s="18">
        <f t="shared" si="47"/>
        <v>0</v>
      </c>
      <c r="Z161" s="116">
        <v>2100</v>
      </c>
      <c r="AA161" s="120">
        <f aca="true" t="shared" si="58" ref="AA161:AJ170">_xlfn.SUMIFS($C$48:$C$123,$E$48:$E$123,AA$150,$D$48:$D$123,$Z161,$B$48:$B$123,$Z$148)</f>
        <v>0</v>
      </c>
      <c r="AB161" s="120">
        <f t="shared" si="58"/>
        <v>0</v>
      </c>
      <c r="AC161" s="120">
        <f t="shared" si="58"/>
        <v>0</v>
      </c>
      <c r="AD161" s="120">
        <f t="shared" si="58"/>
        <v>0</v>
      </c>
      <c r="AE161" s="120">
        <f t="shared" si="58"/>
        <v>0</v>
      </c>
      <c r="AF161" s="120">
        <f t="shared" si="58"/>
        <v>0</v>
      </c>
      <c r="AG161" s="120">
        <f t="shared" si="58"/>
        <v>0</v>
      </c>
      <c r="AH161" s="120">
        <f t="shared" si="58"/>
        <v>0</v>
      </c>
      <c r="AI161" s="120">
        <f t="shared" si="58"/>
        <v>0</v>
      </c>
      <c r="AJ161" s="120">
        <f t="shared" si="58"/>
        <v>0</v>
      </c>
      <c r="AK161" s="120">
        <f aca="true" t="shared" si="59" ref="AK161:AT170">_xlfn.SUMIFS($C$48:$C$123,$E$48:$E$123,AK$150,$D$48:$D$123,$Z161,$B$48:$B$123,$Z$148)</f>
        <v>0</v>
      </c>
      <c r="AL161" s="120">
        <f t="shared" si="59"/>
        <v>0</v>
      </c>
      <c r="AM161" s="120">
        <f t="shared" si="59"/>
        <v>0</v>
      </c>
      <c r="AN161" s="120">
        <f t="shared" si="59"/>
        <v>0</v>
      </c>
      <c r="AO161" s="120">
        <f t="shared" si="59"/>
        <v>0</v>
      </c>
      <c r="AP161" s="120">
        <f t="shared" si="59"/>
        <v>0</v>
      </c>
      <c r="AQ161" s="120">
        <f t="shared" si="59"/>
        <v>0</v>
      </c>
      <c r="AR161" s="120">
        <f t="shared" si="59"/>
        <v>0</v>
      </c>
      <c r="AS161" s="120">
        <f t="shared" si="59"/>
        <v>0</v>
      </c>
      <c r="AT161" s="120">
        <f t="shared" si="59"/>
        <v>0</v>
      </c>
      <c r="AU161" s="120">
        <f aca="true" t="shared" si="60" ref="AU161:BD170">_xlfn.SUMIFS($C$48:$C$123,$E$48:$E$123,AU$150,$D$48:$D$123,$Z161,$B$48:$B$123,$Z$148)</f>
        <v>0</v>
      </c>
      <c r="AV161" s="120">
        <f t="shared" si="60"/>
        <v>0</v>
      </c>
      <c r="AW161" s="120">
        <f t="shared" si="60"/>
        <v>0</v>
      </c>
      <c r="AX161" s="120">
        <f t="shared" si="60"/>
        <v>0</v>
      </c>
      <c r="AY161" s="120">
        <f t="shared" si="60"/>
        <v>0</v>
      </c>
      <c r="AZ161" s="120">
        <f t="shared" si="60"/>
        <v>0</v>
      </c>
      <c r="BA161" s="120">
        <f t="shared" si="60"/>
        <v>0</v>
      </c>
      <c r="BB161" s="120">
        <f t="shared" si="60"/>
        <v>0</v>
      </c>
      <c r="BC161" s="120">
        <f t="shared" si="60"/>
        <v>0</v>
      </c>
      <c r="BD161" s="120">
        <f t="shared" si="60"/>
        <v>0</v>
      </c>
      <c r="BE161" s="120">
        <f aca="true" t="shared" si="61" ref="BE161:BK170">_xlfn.SUMIFS($C$48:$C$123,$E$48:$E$123,BE$150,$D$48:$D$123,$Z161,$B$48:$B$123,$Z$148)</f>
        <v>0</v>
      </c>
      <c r="BF161" s="120">
        <f t="shared" si="61"/>
        <v>0</v>
      </c>
      <c r="BG161" s="120">
        <f t="shared" si="61"/>
        <v>0</v>
      </c>
      <c r="BH161" s="120">
        <f t="shared" si="61"/>
        <v>0</v>
      </c>
      <c r="BI161" s="120">
        <f t="shared" si="61"/>
        <v>0</v>
      </c>
      <c r="BJ161" s="120">
        <f t="shared" si="61"/>
        <v>0</v>
      </c>
      <c r="BK161" s="120">
        <f t="shared" si="61"/>
        <v>0</v>
      </c>
      <c r="BN161" s="116">
        <f t="shared" si="57"/>
        <v>2100</v>
      </c>
      <c r="BO161" s="120">
        <f aca="true" t="shared" si="62" ref="BO161:BX170">_xlfn.SUMIFS($C$48:$C$123,$E$48:$E$123,BO$150,$D$48:$D$123,$Z161,$B$48:$B$123,$BN$148)</f>
        <v>0</v>
      </c>
      <c r="BP161" s="120">
        <f t="shared" si="62"/>
        <v>0</v>
      </c>
      <c r="BQ161" s="120">
        <f t="shared" si="62"/>
        <v>0</v>
      </c>
      <c r="BR161" s="120">
        <f t="shared" si="62"/>
        <v>0</v>
      </c>
      <c r="BS161" s="120">
        <f t="shared" si="62"/>
        <v>2</v>
      </c>
      <c r="BT161" s="120">
        <f t="shared" si="62"/>
        <v>0</v>
      </c>
      <c r="BU161" s="120">
        <f t="shared" si="62"/>
        <v>0</v>
      </c>
      <c r="BV161" s="120">
        <f t="shared" si="62"/>
        <v>0</v>
      </c>
      <c r="BW161" s="120">
        <f t="shared" si="62"/>
        <v>0</v>
      </c>
      <c r="BX161" s="120">
        <f t="shared" si="62"/>
        <v>0</v>
      </c>
      <c r="BY161" s="120">
        <f aca="true" t="shared" si="63" ref="BY161:CH170">_xlfn.SUMIFS($C$48:$C$123,$E$48:$E$123,BY$150,$D$48:$D$123,$Z161,$B$48:$B$123,$BN$148)</f>
        <v>0</v>
      </c>
      <c r="BZ161" s="120">
        <f t="shared" si="63"/>
        <v>0</v>
      </c>
      <c r="CA161" s="120">
        <f t="shared" si="63"/>
        <v>0</v>
      </c>
      <c r="CB161" s="120">
        <f t="shared" si="63"/>
        <v>0</v>
      </c>
      <c r="CC161" s="120">
        <f t="shared" si="63"/>
        <v>0</v>
      </c>
      <c r="CD161" s="120">
        <f t="shared" si="63"/>
        <v>0</v>
      </c>
      <c r="CE161" s="120">
        <f t="shared" si="63"/>
        <v>0</v>
      </c>
      <c r="CF161" s="120">
        <f t="shared" si="63"/>
        <v>0</v>
      </c>
      <c r="CG161" s="120">
        <f t="shared" si="63"/>
        <v>0</v>
      </c>
      <c r="CH161" s="120">
        <f t="shared" si="63"/>
        <v>0</v>
      </c>
      <c r="CI161" s="120">
        <f aca="true" t="shared" si="64" ref="CI161:CR170">_xlfn.SUMIFS($C$48:$C$123,$E$48:$E$123,CI$150,$D$48:$D$123,$Z161,$B$48:$B$123,$BN$148)</f>
        <v>0</v>
      </c>
      <c r="CJ161" s="120">
        <f t="shared" si="64"/>
        <v>0</v>
      </c>
      <c r="CK161" s="120">
        <f t="shared" si="64"/>
        <v>0</v>
      </c>
      <c r="CL161" s="120">
        <f t="shared" si="64"/>
        <v>0</v>
      </c>
      <c r="CM161" s="120">
        <f t="shared" si="64"/>
        <v>0</v>
      </c>
      <c r="CN161" s="120">
        <f t="shared" si="64"/>
        <v>0</v>
      </c>
      <c r="CO161" s="120">
        <f t="shared" si="64"/>
        <v>0</v>
      </c>
      <c r="CP161" s="120">
        <f t="shared" si="64"/>
        <v>0</v>
      </c>
      <c r="CQ161" s="120">
        <f t="shared" si="64"/>
        <v>0</v>
      </c>
      <c r="CR161" s="120">
        <f t="shared" si="64"/>
        <v>0</v>
      </c>
      <c r="CS161" s="120">
        <f aca="true" t="shared" si="65" ref="CS161:CY170">_xlfn.SUMIFS($C$48:$C$123,$E$48:$E$123,CS$150,$D$48:$D$123,$Z161,$B$48:$B$123,$BN$148)</f>
        <v>0</v>
      </c>
      <c r="CT161" s="120">
        <f t="shared" si="65"/>
        <v>0</v>
      </c>
      <c r="CU161" s="120">
        <f t="shared" si="65"/>
        <v>0</v>
      </c>
      <c r="CV161" s="120">
        <f t="shared" si="65"/>
        <v>0</v>
      </c>
      <c r="CW161" s="120">
        <f t="shared" si="65"/>
        <v>0</v>
      </c>
      <c r="CX161" s="120">
        <f t="shared" si="65"/>
        <v>0</v>
      </c>
      <c r="CY161" s="120">
        <f t="shared" si="65"/>
        <v>0</v>
      </c>
    </row>
    <row r="162" spans="19:103" ht="24" hidden="1">
      <c r="S162" s="115" t="s">
        <v>444</v>
      </c>
      <c r="T162" s="18"/>
      <c r="U162" s="18">
        <f t="shared" si="47"/>
        <v>0</v>
      </c>
      <c r="Z162" s="116">
        <v>2500</v>
      </c>
      <c r="AA162" s="120">
        <f t="shared" si="58"/>
        <v>0</v>
      </c>
      <c r="AB162" s="120">
        <f t="shared" si="58"/>
        <v>0</v>
      </c>
      <c r="AC162" s="120">
        <f t="shared" si="58"/>
        <v>0</v>
      </c>
      <c r="AD162" s="120">
        <f t="shared" si="58"/>
        <v>0</v>
      </c>
      <c r="AE162" s="120">
        <f t="shared" si="58"/>
        <v>0</v>
      </c>
      <c r="AF162" s="120">
        <f t="shared" si="58"/>
        <v>0</v>
      </c>
      <c r="AG162" s="120">
        <f t="shared" si="58"/>
        <v>0</v>
      </c>
      <c r="AH162" s="120">
        <f t="shared" si="58"/>
        <v>0</v>
      </c>
      <c r="AI162" s="120">
        <f t="shared" si="58"/>
        <v>0</v>
      </c>
      <c r="AJ162" s="120">
        <f t="shared" si="58"/>
        <v>0</v>
      </c>
      <c r="AK162" s="120">
        <f t="shared" si="59"/>
        <v>0</v>
      </c>
      <c r="AL162" s="120">
        <f t="shared" si="59"/>
        <v>0</v>
      </c>
      <c r="AM162" s="120">
        <f t="shared" si="59"/>
        <v>0</v>
      </c>
      <c r="AN162" s="120">
        <f t="shared" si="59"/>
        <v>0</v>
      </c>
      <c r="AO162" s="120">
        <f t="shared" si="59"/>
        <v>0</v>
      </c>
      <c r="AP162" s="120">
        <f t="shared" si="59"/>
        <v>0</v>
      </c>
      <c r="AQ162" s="120">
        <f t="shared" si="59"/>
        <v>0</v>
      </c>
      <c r="AR162" s="120">
        <f t="shared" si="59"/>
        <v>0</v>
      </c>
      <c r="AS162" s="120">
        <f t="shared" si="59"/>
        <v>0</v>
      </c>
      <c r="AT162" s="120">
        <f t="shared" si="59"/>
        <v>0</v>
      </c>
      <c r="AU162" s="120">
        <f t="shared" si="60"/>
        <v>0</v>
      </c>
      <c r="AV162" s="120">
        <f t="shared" si="60"/>
        <v>0</v>
      </c>
      <c r="AW162" s="120">
        <f t="shared" si="60"/>
        <v>0</v>
      </c>
      <c r="AX162" s="120">
        <f t="shared" si="60"/>
        <v>0</v>
      </c>
      <c r="AY162" s="120">
        <f t="shared" si="60"/>
        <v>0</v>
      </c>
      <c r="AZ162" s="120">
        <f t="shared" si="60"/>
        <v>0</v>
      </c>
      <c r="BA162" s="120">
        <f t="shared" si="60"/>
        <v>0</v>
      </c>
      <c r="BB162" s="120">
        <f t="shared" si="60"/>
        <v>0</v>
      </c>
      <c r="BC162" s="120">
        <f t="shared" si="60"/>
        <v>0</v>
      </c>
      <c r="BD162" s="120">
        <f t="shared" si="60"/>
        <v>0</v>
      </c>
      <c r="BE162" s="120">
        <f t="shared" si="61"/>
        <v>0</v>
      </c>
      <c r="BF162" s="120">
        <f t="shared" si="61"/>
        <v>0</v>
      </c>
      <c r="BG162" s="120">
        <f t="shared" si="61"/>
        <v>0</v>
      </c>
      <c r="BH162" s="120">
        <f t="shared" si="61"/>
        <v>0</v>
      </c>
      <c r="BI162" s="120">
        <f t="shared" si="61"/>
        <v>0</v>
      </c>
      <c r="BJ162" s="120">
        <f t="shared" si="61"/>
        <v>0</v>
      </c>
      <c r="BK162" s="120">
        <f t="shared" si="61"/>
        <v>0</v>
      </c>
      <c r="BN162" s="116">
        <f t="shared" si="57"/>
        <v>2500</v>
      </c>
      <c r="BO162" s="120">
        <f t="shared" si="62"/>
        <v>0</v>
      </c>
      <c r="BP162" s="120">
        <f t="shared" si="62"/>
        <v>0</v>
      </c>
      <c r="BQ162" s="120">
        <f t="shared" si="62"/>
        <v>0</v>
      </c>
      <c r="BR162" s="120">
        <f t="shared" si="62"/>
        <v>0</v>
      </c>
      <c r="BS162" s="120">
        <f t="shared" si="62"/>
        <v>0</v>
      </c>
      <c r="BT162" s="120">
        <f t="shared" si="62"/>
        <v>5</v>
      </c>
      <c r="BU162" s="120">
        <f t="shared" si="62"/>
        <v>0</v>
      </c>
      <c r="BV162" s="120">
        <f t="shared" si="62"/>
        <v>0</v>
      </c>
      <c r="BW162" s="120">
        <f t="shared" si="62"/>
        <v>0</v>
      </c>
      <c r="BX162" s="120">
        <f t="shared" si="62"/>
        <v>0</v>
      </c>
      <c r="BY162" s="120">
        <f t="shared" si="63"/>
        <v>0</v>
      </c>
      <c r="BZ162" s="120">
        <f t="shared" si="63"/>
        <v>0</v>
      </c>
      <c r="CA162" s="120">
        <f t="shared" si="63"/>
        <v>0</v>
      </c>
      <c r="CB162" s="120">
        <f t="shared" si="63"/>
        <v>0</v>
      </c>
      <c r="CC162" s="120">
        <f t="shared" si="63"/>
        <v>0</v>
      </c>
      <c r="CD162" s="120">
        <f t="shared" si="63"/>
        <v>0</v>
      </c>
      <c r="CE162" s="120">
        <f t="shared" si="63"/>
        <v>0</v>
      </c>
      <c r="CF162" s="120">
        <f t="shared" si="63"/>
        <v>0</v>
      </c>
      <c r="CG162" s="120">
        <f t="shared" si="63"/>
        <v>0</v>
      </c>
      <c r="CH162" s="120">
        <f t="shared" si="63"/>
        <v>0</v>
      </c>
      <c r="CI162" s="120">
        <f t="shared" si="64"/>
        <v>0</v>
      </c>
      <c r="CJ162" s="120">
        <f t="shared" si="64"/>
        <v>0</v>
      </c>
      <c r="CK162" s="120">
        <f t="shared" si="64"/>
        <v>0</v>
      </c>
      <c r="CL162" s="120">
        <f t="shared" si="64"/>
        <v>0</v>
      </c>
      <c r="CM162" s="120">
        <f t="shared" si="64"/>
        <v>0</v>
      </c>
      <c r="CN162" s="120">
        <f t="shared" si="64"/>
        <v>0</v>
      </c>
      <c r="CO162" s="120">
        <f t="shared" si="64"/>
        <v>0</v>
      </c>
      <c r="CP162" s="120">
        <f t="shared" si="64"/>
        <v>0</v>
      </c>
      <c r="CQ162" s="120">
        <f t="shared" si="64"/>
        <v>0</v>
      </c>
      <c r="CR162" s="120">
        <f t="shared" si="64"/>
        <v>0</v>
      </c>
      <c r="CS162" s="120">
        <f t="shared" si="65"/>
        <v>0</v>
      </c>
      <c r="CT162" s="120">
        <f t="shared" si="65"/>
        <v>0</v>
      </c>
      <c r="CU162" s="120">
        <f t="shared" si="65"/>
        <v>0</v>
      </c>
      <c r="CV162" s="120">
        <f t="shared" si="65"/>
        <v>0</v>
      </c>
      <c r="CW162" s="120">
        <f t="shared" si="65"/>
        <v>0</v>
      </c>
      <c r="CX162" s="120">
        <f t="shared" si="65"/>
        <v>0</v>
      </c>
      <c r="CY162" s="120">
        <f t="shared" si="65"/>
        <v>0</v>
      </c>
    </row>
    <row r="163" spans="19:103" ht="12" hidden="1">
      <c r="S163" s="115" t="s">
        <v>445</v>
      </c>
      <c r="T163" s="18"/>
      <c r="U163" s="18">
        <f t="shared" si="47"/>
        <v>0</v>
      </c>
      <c r="Z163" s="116">
        <v>2700</v>
      </c>
      <c r="AA163" s="120">
        <f t="shared" si="58"/>
        <v>0</v>
      </c>
      <c r="AB163" s="120">
        <f t="shared" si="58"/>
        <v>0</v>
      </c>
      <c r="AC163" s="120">
        <f t="shared" si="58"/>
        <v>0</v>
      </c>
      <c r="AD163" s="120">
        <f t="shared" si="58"/>
        <v>0</v>
      </c>
      <c r="AE163" s="120">
        <f t="shared" si="58"/>
        <v>0</v>
      </c>
      <c r="AF163" s="120">
        <f t="shared" si="58"/>
        <v>0</v>
      </c>
      <c r="AG163" s="120">
        <f t="shared" si="58"/>
        <v>0</v>
      </c>
      <c r="AH163" s="120">
        <f t="shared" si="58"/>
        <v>0</v>
      </c>
      <c r="AI163" s="120">
        <f t="shared" si="58"/>
        <v>0</v>
      </c>
      <c r="AJ163" s="120">
        <f t="shared" si="58"/>
        <v>0</v>
      </c>
      <c r="AK163" s="120">
        <f t="shared" si="59"/>
        <v>0</v>
      </c>
      <c r="AL163" s="120">
        <f t="shared" si="59"/>
        <v>0</v>
      </c>
      <c r="AM163" s="120">
        <f t="shared" si="59"/>
        <v>0</v>
      </c>
      <c r="AN163" s="120">
        <f t="shared" si="59"/>
        <v>0</v>
      </c>
      <c r="AO163" s="120">
        <f t="shared" si="59"/>
        <v>0</v>
      </c>
      <c r="AP163" s="120">
        <f t="shared" si="59"/>
        <v>0</v>
      </c>
      <c r="AQ163" s="120">
        <f t="shared" si="59"/>
        <v>0</v>
      </c>
      <c r="AR163" s="120">
        <f t="shared" si="59"/>
        <v>0</v>
      </c>
      <c r="AS163" s="120">
        <f t="shared" si="59"/>
        <v>0</v>
      </c>
      <c r="AT163" s="120">
        <f t="shared" si="59"/>
        <v>0</v>
      </c>
      <c r="AU163" s="120">
        <f t="shared" si="60"/>
        <v>0</v>
      </c>
      <c r="AV163" s="120">
        <f t="shared" si="60"/>
        <v>0</v>
      </c>
      <c r="AW163" s="120">
        <f t="shared" si="60"/>
        <v>0</v>
      </c>
      <c r="AX163" s="120">
        <f t="shared" si="60"/>
        <v>0</v>
      </c>
      <c r="AY163" s="120">
        <f t="shared" si="60"/>
        <v>0</v>
      </c>
      <c r="AZ163" s="120">
        <f t="shared" si="60"/>
        <v>0</v>
      </c>
      <c r="BA163" s="120">
        <f t="shared" si="60"/>
        <v>0</v>
      </c>
      <c r="BB163" s="120">
        <f t="shared" si="60"/>
        <v>0</v>
      </c>
      <c r="BC163" s="120">
        <f t="shared" si="60"/>
        <v>0</v>
      </c>
      <c r="BD163" s="120">
        <f t="shared" si="60"/>
        <v>0</v>
      </c>
      <c r="BE163" s="120">
        <f t="shared" si="61"/>
        <v>0</v>
      </c>
      <c r="BF163" s="120">
        <f t="shared" si="61"/>
        <v>0</v>
      </c>
      <c r="BG163" s="120">
        <f t="shared" si="61"/>
        <v>0</v>
      </c>
      <c r="BH163" s="120">
        <f t="shared" si="61"/>
        <v>0</v>
      </c>
      <c r="BI163" s="120">
        <f t="shared" si="61"/>
        <v>0</v>
      </c>
      <c r="BJ163" s="120">
        <f t="shared" si="61"/>
        <v>0</v>
      </c>
      <c r="BK163" s="120">
        <f t="shared" si="61"/>
        <v>0</v>
      </c>
      <c r="BN163" s="116">
        <f t="shared" si="57"/>
        <v>2700</v>
      </c>
      <c r="BO163" s="120">
        <f t="shared" si="62"/>
        <v>0</v>
      </c>
      <c r="BP163" s="120">
        <f t="shared" si="62"/>
        <v>0</v>
      </c>
      <c r="BQ163" s="120">
        <f t="shared" si="62"/>
        <v>0</v>
      </c>
      <c r="BR163" s="120">
        <f t="shared" si="62"/>
        <v>0</v>
      </c>
      <c r="BS163" s="120">
        <f t="shared" si="62"/>
        <v>4</v>
      </c>
      <c r="BT163" s="120">
        <f t="shared" si="62"/>
        <v>4</v>
      </c>
      <c r="BU163" s="120">
        <f t="shared" si="62"/>
        <v>0</v>
      </c>
      <c r="BV163" s="120">
        <f t="shared" si="62"/>
        <v>0</v>
      </c>
      <c r="BW163" s="120">
        <f t="shared" si="62"/>
        <v>0</v>
      </c>
      <c r="BX163" s="120">
        <f t="shared" si="62"/>
        <v>0</v>
      </c>
      <c r="BY163" s="120">
        <f t="shared" si="63"/>
        <v>0</v>
      </c>
      <c r="BZ163" s="120">
        <f t="shared" si="63"/>
        <v>0</v>
      </c>
      <c r="CA163" s="120">
        <f t="shared" si="63"/>
        <v>0</v>
      </c>
      <c r="CB163" s="120">
        <f t="shared" si="63"/>
        <v>0</v>
      </c>
      <c r="CC163" s="120">
        <f t="shared" si="63"/>
        <v>0</v>
      </c>
      <c r="CD163" s="120">
        <f t="shared" si="63"/>
        <v>0</v>
      </c>
      <c r="CE163" s="120">
        <f t="shared" si="63"/>
        <v>0</v>
      </c>
      <c r="CF163" s="120">
        <f t="shared" si="63"/>
        <v>0</v>
      </c>
      <c r="CG163" s="120">
        <f t="shared" si="63"/>
        <v>0</v>
      </c>
      <c r="CH163" s="120">
        <f t="shared" si="63"/>
        <v>0</v>
      </c>
      <c r="CI163" s="120">
        <f t="shared" si="64"/>
        <v>0</v>
      </c>
      <c r="CJ163" s="120">
        <f t="shared" si="64"/>
        <v>0</v>
      </c>
      <c r="CK163" s="120">
        <f t="shared" si="64"/>
        <v>0</v>
      </c>
      <c r="CL163" s="120">
        <f t="shared" si="64"/>
        <v>0</v>
      </c>
      <c r="CM163" s="120">
        <f t="shared" si="64"/>
        <v>0</v>
      </c>
      <c r="CN163" s="120">
        <f t="shared" si="64"/>
        <v>0</v>
      </c>
      <c r="CO163" s="120">
        <f t="shared" si="64"/>
        <v>0</v>
      </c>
      <c r="CP163" s="120">
        <f t="shared" si="64"/>
        <v>0</v>
      </c>
      <c r="CQ163" s="120">
        <f t="shared" si="64"/>
        <v>0</v>
      </c>
      <c r="CR163" s="120">
        <f t="shared" si="64"/>
        <v>0</v>
      </c>
      <c r="CS163" s="120">
        <f t="shared" si="65"/>
        <v>0</v>
      </c>
      <c r="CT163" s="120">
        <f t="shared" si="65"/>
        <v>0</v>
      </c>
      <c r="CU163" s="120">
        <f t="shared" si="65"/>
        <v>0</v>
      </c>
      <c r="CV163" s="120">
        <f t="shared" si="65"/>
        <v>0</v>
      </c>
      <c r="CW163" s="120">
        <f t="shared" si="65"/>
        <v>0</v>
      </c>
      <c r="CX163" s="120">
        <f t="shared" si="65"/>
        <v>0</v>
      </c>
      <c r="CY163" s="120">
        <f t="shared" si="65"/>
        <v>0</v>
      </c>
    </row>
    <row r="164" spans="19:103" ht="12" hidden="1">
      <c r="S164" s="18"/>
      <c r="T164" s="18"/>
      <c r="U164" s="114">
        <f>SUM(U150:U163)</f>
        <v>183</v>
      </c>
      <c r="Z164" s="116">
        <v>2900</v>
      </c>
      <c r="AA164" s="120">
        <f t="shared" si="58"/>
        <v>0</v>
      </c>
      <c r="AB164" s="120">
        <f t="shared" si="58"/>
        <v>0</v>
      </c>
      <c r="AC164" s="120">
        <f t="shared" si="58"/>
        <v>0</v>
      </c>
      <c r="AD164" s="120">
        <f t="shared" si="58"/>
        <v>0</v>
      </c>
      <c r="AE164" s="120">
        <f t="shared" si="58"/>
        <v>0</v>
      </c>
      <c r="AF164" s="120">
        <f t="shared" si="58"/>
        <v>0</v>
      </c>
      <c r="AG164" s="120">
        <f t="shared" si="58"/>
        <v>0</v>
      </c>
      <c r="AH164" s="120">
        <f t="shared" si="58"/>
        <v>0</v>
      </c>
      <c r="AI164" s="120">
        <f t="shared" si="58"/>
        <v>0</v>
      </c>
      <c r="AJ164" s="120">
        <f t="shared" si="58"/>
        <v>0</v>
      </c>
      <c r="AK164" s="120">
        <f t="shared" si="59"/>
        <v>0</v>
      </c>
      <c r="AL164" s="120">
        <f t="shared" si="59"/>
        <v>0</v>
      </c>
      <c r="AM164" s="120">
        <f t="shared" si="59"/>
        <v>0</v>
      </c>
      <c r="AN164" s="120">
        <f t="shared" si="59"/>
        <v>0</v>
      </c>
      <c r="AO164" s="120">
        <f t="shared" si="59"/>
        <v>0</v>
      </c>
      <c r="AP164" s="120">
        <f t="shared" si="59"/>
        <v>0</v>
      </c>
      <c r="AQ164" s="120">
        <f t="shared" si="59"/>
        <v>0</v>
      </c>
      <c r="AR164" s="120">
        <f t="shared" si="59"/>
        <v>0</v>
      </c>
      <c r="AS164" s="120">
        <f t="shared" si="59"/>
        <v>0</v>
      </c>
      <c r="AT164" s="120">
        <f t="shared" si="59"/>
        <v>0</v>
      </c>
      <c r="AU164" s="120">
        <f t="shared" si="60"/>
        <v>0</v>
      </c>
      <c r="AV164" s="120">
        <f t="shared" si="60"/>
        <v>0</v>
      </c>
      <c r="AW164" s="120">
        <f t="shared" si="60"/>
        <v>0</v>
      </c>
      <c r="AX164" s="120">
        <f t="shared" si="60"/>
        <v>0</v>
      </c>
      <c r="AY164" s="120">
        <f t="shared" si="60"/>
        <v>0</v>
      </c>
      <c r="AZ164" s="120">
        <f t="shared" si="60"/>
        <v>0</v>
      </c>
      <c r="BA164" s="120">
        <f t="shared" si="60"/>
        <v>0</v>
      </c>
      <c r="BB164" s="120">
        <f t="shared" si="60"/>
        <v>0</v>
      </c>
      <c r="BC164" s="120">
        <f t="shared" si="60"/>
        <v>0</v>
      </c>
      <c r="BD164" s="120">
        <f t="shared" si="60"/>
        <v>0</v>
      </c>
      <c r="BE164" s="120">
        <f t="shared" si="61"/>
        <v>0</v>
      </c>
      <c r="BF164" s="120">
        <f t="shared" si="61"/>
        <v>0</v>
      </c>
      <c r="BG164" s="120">
        <f t="shared" si="61"/>
        <v>0</v>
      </c>
      <c r="BH164" s="120">
        <f t="shared" si="61"/>
        <v>0</v>
      </c>
      <c r="BI164" s="120">
        <f t="shared" si="61"/>
        <v>0</v>
      </c>
      <c r="BJ164" s="120">
        <f t="shared" si="61"/>
        <v>0</v>
      </c>
      <c r="BK164" s="120">
        <f t="shared" si="61"/>
        <v>0</v>
      </c>
      <c r="BN164" s="116">
        <f t="shared" si="57"/>
        <v>2900</v>
      </c>
      <c r="BO164" s="120">
        <f t="shared" si="62"/>
        <v>0</v>
      </c>
      <c r="BP164" s="120">
        <f t="shared" si="62"/>
        <v>0</v>
      </c>
      <c r="BQ164" s="120">
        <f t="shared" si="62"/>
        <v>0</v>
      </c>
      <c r="BR164" s="120">
        <f t="shared" si="62"/>
        <v>0</v>
      </c>
      <c r="BS164" s="120">
        <f t="shared" si="62"/>
        <v>0</v>
      </c>
      <c r="BT164" s="120">
        <f t="shared" si="62"/>
        <v>0</v>
      </c>
      <c r="BU164" s="120">
        <f t="shared" si="62"/>
        <v>0</v>
      </c>
      <c r="BV164" s="120">
        <f t="shared" si="62"/>
        <v>0</v>
      </c>
      <c r="BW164" s="120">
        <f t="shared" si="62"/>
        <v>0</v>
      </c>
      <c r="BX164" s="120">
        <f t="shared" si="62"/>
        <v>0</v>
      </c>
      <c r="BY164" s="120">
        <f t="shared" si="63"/>
        <v>0</v>
      </c>
      <c r="BZ164" s="120">
        <f t="shared" si="63"/>
        <v>0</v>
      </c>
      <c r="CA164" s="120">
        <f t="shared" si="63"/>
        <v>0</v>
      </c>
      <c r="CB164" s="120">
        <f t="shared" si="63"/>
        <v>0</v>
      </c>
      <c r="CC164" s="120">
        <f t="shared" si="63"/>
        <v>0</v>
      </c>
      <c r="CD164" s="120">
        <f t="shared" si="63"/>
        <v>0</v>
      </c>
      <c r="CE164" s="120">
        <f t="shared" si="63"/>
        <v>0</v>
      </c>
      <c r="CF164" s="120">
        <f t="shared" si="63"/>
        <v>0</v>
      </c>
      <c r="CG164" s="120">
        <f t="shared" si="63"/>
        <v>0</v>
      </c>
      <c r="CH164" s="120">
        <f t="shared" si="63"/>
        <v>0</v>
      </c>
      <c r="CI164" s="120">
        <f t="shared" si="64"/>
        <v>0</v>
      </c>
      <c r="CJ164" s="120">
        <f t="shared" si="64"/>
        <v>0</v>
      </c>
      <c r="CK164" s="120">
        <f t="shared" si="64"/>
        <v>0</v>
      </c>
      <c r="CL164" s="120">
        <f t="shared" si="64"/>
        <v>0</v>
      </c>
      <c r="CM164" s="120">
        <f t="shared" si="64"/>
        <v>0</v>
      </c>
      <c r="CN164" s="120">
        <f t="shared" si="64"/>
        <v>0</v>
      </c>
      <c r="CO164" s="120">
        <f t="shared" si="64"/>
        <v>0</v>
      </c>
      <c r="CP164" s="120">
        <f t="shared" si="64"/>
        <v>0</v>
      </c>
      <c r="CQ164" s="120">
        <f t="shared" si="64"/>
        <v>0</v>
      </c>
      <c r="CR164" s="120">
        <f t="shared" si="64"/>
        <v>0</v>
      </c>
      <c r="CS164" s="120">
        <f t="shared" si="65"/>
        <v>0</v>
      </c>
      <c r="CT164" s="120">
        <f t="shared" si="65"/>
        <v>0</v>
      </c>
      <c r="CU164" s="120">
        <f t="shared" si="65"/>
        <v>0</v>
      </c>
      <c r="CV164" s="120">
        <f t="shared" si="65"/>
        <v>0</v>
      </c>
      <c r="CW164" s="120">
        <f t="shared" si="65"/>
        <v>0</v>
      </c>
      <c r="CX164" s="120">
        <f t="shared" si="65"/>
        <v>0</v>
      </c>
      <c r="CY164" s="120">
        <f t="shared" si="65"/>
        <v>0</v>
      </c>
    </row>
    <row r="165" spans="1:103" ht="12" hidden="1">
      <c r="A165" s="18"/>
      <c r="B165" s="18"/>
      <c r="C165" s="18"/>
      <c r="D165" s="18"/>
      <c r="E165" s="18"/>
      <c r="F165" s="18"/>
      <c r="G165" s="18"/>
      <c r="H165" s="18"/>
      <c r="I165" s="18"/>
      <c r="J165" s="18"/>
      <c r="K165" s="18"/>
      <c r="L165" s="18"/>
      <c r="M165" s="18"/>
      <c r="N165" s="18"/>
      <c r="O165" s="18"/>
      <c r="P165" s="18"/>
      <c r="Q165" s="18"/>
      <c r="R165" s="18"/>
      <c r="S165" s="18"/>
      <c r="T165" s="18"/>
      <c r="U165" s="18"/>
      <c r="Z165" s="116">
        <v>3800</v>
      </c>
      <c r="AA165" s="120">
        <f t="shared" si="58"/>
        <v>0</v>
      </c>
      <c r="AB165" s="120">
        <f t="shared" si="58"/>
        <v>0</v>
      </c>
      <c r="AC165" s="120">
        <f t="shared" si="58"/>
        <v>0</v>
      </c>
      <c r="AD165" s="120">
        <f t="shared" si="58"/>
        <v>0</v>
      </c>
      <c r="AE165" s="120">
        <f t="shared" si="58"/>
        <v>0</v>
      </c>
      <c r="AF165" s="120">
        <f t="shared" si="58"/>
        <v>0</v>
      </c>
      <c r="AG165" s="120">
        <f t="shared" si="58"/>
        <v>0</v>
      </c>
      <c r="AH165" s="120">
        <f t="shared" si="58"/>
        <v>0</v>
      </c>
      <c r="AI165" s="120">
        <f t="shared" si="58"/>
        <v>0</v>
      </c>
      <c r="AJ165" s="120">
        <f t="shared" si="58"/>
        <v>0</v>
      </c>
      <c r="AK165" s="120">
        <f t="shared" si="59"/>
        <v>0</v>
      </c>
      <c r="AL165" s="120">
        <f t="shared" si="59"/>
        <v>0</v>
      </c>
      <c r="AM165" s="120">
        <f t="shared" si="59"/>
        <v>0</v>
      </c>
      <c r="AN165" s="120">
        <f t="shared" si="59"/>
        <v>0</v>
      </c>
      <c r="AO165" s="120">
        <f t="shared" si="59"/>
        <v>0</v>
      </c>
      <c r="AP165" s="120">
        <f t="shared" si="59"/>
        <v>0</v>
      </c>
      <c r="AQ165" s="120">
        <f t="shared" si="59"/>
        <v>0</v>
      </c>
      <c r="AR165" s="120">
        <f t="shared" si="59"/>
        <v>0</v>
      </c>
      <c r="AS165" s="120">
        <f t="shared" si="59"/>
        <v>0</v>
      </c>
      <c r="AT165" s="120">
        <f t="shared" si="59"/>
        <v>0</v>
      </c>
      <c r="AU165" s="120">
        <f t="shared" si="60"/>
        <v>0</v>
      </c>
      <c r="AV165" s="120">
        <f t="shared" si="60"/>
        <v>0</v>
      </c>
      <c r="AW165" s="120">
        <f t="shared" si="60"/>
        <v>0</v>
      </c>
      <c r="AX165" s="120">
        <f t="shared" si="60"/>
        <v>0</v>
      </c>
      <c r="AY165" s="120">
        <f t="shared" si="60"/>
        <v>0</v>
      </c>
      <c r="AZ165" s="120">
        <f t="shared" si="60"/>
        <v>0</v>
      </c>
      <c r="BA165" s="120">
        <f t="shared" si="60"/>
        <v>0</v>
      </c>
      <c r="BB165" s="120">
        <f t="shared" si="60"/>
        <v>0</v>
      </c>
      <c r="BC165" s="120">
        <f t="shared" si="60"/>
        <v>0</v>
      </c>
      <c r="BD165" s="120">
        <f t="shared" si="60"/>
        <v>0</v>
      </c>
      <c r="BE165" s="120">
        <f t="shared" si="61"/>
        <v>0</v>
      </c>
      <c r="BF165" s="120">
        <f t="shared" si="61"/>
        <v>0</v>
      </c>
      <c r="BG165" s="120">
        <f t="shared" si="61"/>
        <v>0</v>
      </c>
      <c r="BH165" s="120">
        <f t="shared" si="61"/>
        <v>0</v>
      </c>
      <c r="BI165" s="120">
        <f t="shared" si="61"/>
        <v>0</v>
      </c>
      <c r="BJ165" s="120">
        <f t="shared" si="61"/>
        <v>0</v>
      </c>
      <c r="BK165" s="120">
        <f t="shared" si="61"/>
        <v>0</v>
      </c>
      <c r="BN165" s="116">
        <f t="shared" si="57"/>
        <v>3800</v>
      </c>
      <c r="BO165" s="120">
        <f t="shared" si="62"/>
        <v>0</v>
      </c>
      <c r="BP165" s="120">
        <f t="shared" si="62"/>
        <v>0</v>
      </c>
      <c r="BQ165" s="120">
        <f t="shared" si="62"/>
        <v>0</v>
      </c>
      <c r="BR165" s="120">
        <f t="shared" si="62"/>
        <v>0</v>
      </c>
      <c r="BS165" s="120">
        <f t="shared" si="62"/>
        <v>0</v>
      </c>
      <c r="BT165" s="120">
        <f t="shared" si="62"/>
        <v>0</v>
      </c>
      <c r="BU165" s="120">
        <f t="shared" si="62"/>
        <v>0</v>
      </c>
      <c r="BV165" s="120">
        <f t="shared" si="62"/>
        <v>0</v>
      </c>
      <c r="BW165" s="120">
        <f t="shared" si="62"/>
        <v>0</v>
      </c>
      <c r="BX165" s="120">
        <f t="shared" si="62"/>
        <v>0</v>
      </c>
      <c r="BY165" s="120">
        <f t="shared" si="63"/>
        <v>0</v>
      </c>
      <c r="BZ165" s="120">
        <f t="shared" si="63"/>
        <v>0</v>
      </c>
      <c r="CA165" s="120">
        <f t="shared" si="63"/>
        <v>0</v>
      </c>
      <c r="CB165" s="120">
        <f t="shared" si="63"/>
        <v>0</v>
      </c>
      <c r="CC165" s="120">
        <f t="shared" si="63"/>
        <v>0</v>
      </c>
      <c r="CD165" s="120">
        <f t="shared" si="63"/>
        <v>0</v>
      </c>
      <c r="CE165" s="120">
        <f t="shared" si="63"/>
        <v>0</v>
      </c>
      <c r="CF165" s="120">
        <f t="shared" si="63"/>
        <v>0</v>
      </c>
      <c r="CG165" s="120">
        <f t="shared" si="63"/>
        <v>0</v>
      </c>
      <c r="CH165" s="120">
        <f t="shared" si="63"/>
        <v>0</v>
      </c>
      <c r="CI165" s="120">
        <f t="shared" si="64"/>
        <v>0</v>
      </c>
      <c r="CJ165" s="120">
        <f t="shared" si="64"/>
        <v>0</v>
      </c>
      <c r="CK165" s="120">
        <f t="shared" si="64"/>
        <v>0</v>
      </c>
      <c r="CL165" s="120">
        <f t="shared" si="64"/>
        <v>0</v>
      </c>
      <c r="CM165" s="120">
        <f t="shared" si="64"/>
        <v>0</v>
      </c>
      <c r="CN165" s="120">
        <f t="shared" si="64"/>
        <v>0</v>
      </c>
      <c r="CO165" s="120">
        <f t="shared" si="64"/>
        <v>0</v>
      </c>
      <c r="CP165" s="120">
        <f t="shared" si="64"/>
        <v>0</v>
      </c>
      <c r="CQ165" s="120">
        <f t="shared" si="64"/>
        <v>0</v>
      </c>
      <c r="CR165" s="120">
        <f t="shared" si="64"/>
        <v>0</v>
      </c>
      <c r="CS165" s="120">
        <f t="shared" si="65"/>
        <v>0</v>
      </c>
      <c r="CT165" s="120">
        <f t="shared" si="65"/>
        <v>0</v>
      </c>
      <c r="CU165" s="120">
        <f t="shared" si="65"/>
        <v>0</v>
      </c>
      <c r="CV165" s="120">
        <f t="shared" si="65"/>
        <v>0</v>
      </c>
      <c r="CW165" s="120">
        <f t="shared" si="65"/>
        <v>0</v>
      </c>
      <c r="CX165" s="120">
        <f t="shared" si="65"/>
        <v>0</v>
      </c>
      <c r="CY165" s="120">
        <f t="shared" si="65"/>
        <v>0</v>
      </c>
    </row>
    <row r="166" spans="1:103" ht="12" hidden="1">
      <c r="A166" s="18"/>
      <c r="B166" s="18"/>
      <c r="C166" s="18"/>
      <c r="D166" s="18"/>
      <c r="E166" s="18"/>
      <c r="F166" s="18"/>
      <c r="G166" s="18"/>
      <c r="H166" s="18"/>
      <c r="I166" s="18"/>
      <c r="J166" s="18"/>
      <c r="K166" s="18"/>
      <c r="L166" s="18"/>
      <c r="M166" s="18"/>
      <c r="N166" s="18"/>
      <c r="O166" s="18"/>
      <c r="P166" s="18"/>
      <c r="Q166" s="18"/>
      <c r="R166" s="18"/>
      <c r="S166" s="18" t="s">
        <v>446</v>
      </c>
      <c r="T166" s="18"/>
      <c r="U166" s="114">
        <f>AB148+BP148+AE197+BP197+AE242</f>
        <v>59</v>
      </c>
      <c r="Z166" s="116">
        <v>4100</v>
      </c>
      <c r="AA166" s="120">
        <f t="shared" si="58"/>
        <v>0</v>
      </c>
      <c r="AB166" s="120">
        <f t="shared" si="58"/>
        <v>0</v>
      </c>
      <c r="AC166" s="120">
        <f t="shared" si="58"/>
        <v>0</v>
      </c>
      <c r="AD166" s="120">
        <f t="shared" si="58"/>
        <v>0</v>
      </c>
      <c r="AE166" s="120">
        <f t="shared" si="58"/>
        <v>0</v>
      </c>
      <c r="AF166" s="120">
        <f t="shared" si="58"/>
        <v>0</v>
      </c>
      <c r="AG166" s="120">
        <f t="shared" si="58"/>
        <v>0</v>
      </c>
      <c r="AH166" s="120">
        <f t="shared" si="58"/>
        <v>0</v>
      </c>
      <c r="AI166" s="120">
        <f t="shared" si="58"/>
        <v>0</v>
      </c>
      <c r="AJ166" s="120">
        <f t="shared" si="58"/>
        <v>0</v>
      </c>
      <c r="AK166" s="120">
        <f t="shared" si="59"/>
        <v>0</v>
      </c>
      <c r="AL166" s="120">
        <f t="shared" si="59"/>
        <v>0</v>
      </c>
      <c r="AM166" s="120">
        <f t="shared" si="59"/>
        <v>0</v>
      </c>
      <c r="AN166" s="120">
        <f t="shared" si="59"/>
        <v>0</v>
      </c>
      <c r="AO166" s="120">
        <f t="shared" si="59"/>
        <v>0</v>
      </c>
      <c r="AP166" s="120">
        <f t="shared" si="59"/>
        <v>0</v>
      </c>
      <c r="AQ166" s="120">
        <f t="shared" si="59"/>
        <v>0</v>
      </c>
      <c r="AR166" s="120">
        <f t="shared" si="59"/>
        <v>0</v>
      </c>
      <c r="AS166" s="120">
        <f t="shared" si="59"/>
        <v>0</v>
      </c>
      <c r="AT166" s="120">
        <f t="shared" si="59"/>
        <v>0</v>
      </c>
      <c r="AU166" s="120">
        <f t="shared" si="60"/>
        <v>0</v>
      </c>
      <c r="AV166" s="120">
        <f t="shared" si="60"/>
        <v>0</v>
      </c>
      <c r="AW166" s="120">
        <f t="shared" si="60"/>
        <v>0</v>
      </c>
      <c r="AX166" s="120">
        <f t="shared" si="60"/>
        <v>0</v>
      </c>
      <c r="AY166" s="120">
        <f t="shared" si="60"/>
        <v>0</v>
      </c>
      <c r="AZ166" s="120">
        <f t="shared" si="60"/>
        <v>0</v>
      </c>
      <c r="BA166" s="120">
        <f t="shared" si="60"/>
        <v>0</v>
      </c>
      <c r="BB166" s="120">
        <f t="shared" si="60"/>
        <v>0</v>
      </c>
      <c r="BC166" s="120">
        <f t="shared" si="60"/>
        <v>0</v>
      </c>
      <c r="BD166" s="120">
        <f t="shared" si="60"/>
        <v>0</v>
      </c>
      <c r="BE166" s="120">
        <f t="shared" si="61"/>
        <v>0</v>
      </c>
      <c r="BF166" s="120">
        <f t="shared" si="61"/>
        <v>0</v>
      </c>
      <c r="BG166" s="120">
        <f t="shared" si="61"/>
        <v>0</v>
      </c>
      <c r="BH166" s="120">
        <f t="shared" si="61"/>
        <v>0</v>
      </c>
      <c r="BI166" s="120">
        <f t="shared" si="61"/>
        <v>0</v>
      </c>
      <c r="BJ166" s="120">
        <f t="shared" si="61"/>
        <v>0</v>
      </c>
      <c r="BK166" s="120">
        <f t="shared" si="61"/>
        <v>0</v>
      </c>
      <c r="BN166" s="116">
        <f t="shared" si="57"/>
        <v>4100</v>
      </c>
      <c r="BO166" s="120">
        <f t="shared" si="62"/>
        <v>0</v>
      </c>
      <c r="BP166" s="120">
        <f t="shared" si="62"/>
        <v>0</v>
      </c>
      <c r="BQ166" s="120">
        <f t="shared" si="62"/>
        <v>0</v>
      </c>
      <c r="BR166" s="120">
        <f t="shared" si="62"/>
        <v>0</v>
      </c>
      <c r="BS166" s="120">
        <f t="shared" si="62"/>
        <v>0</v>
      </c>
      <c r="BT166" s="120">
        <f t="shared" si="62"/>
        <v>0</v>
      </c>
      <c r="BU166" s="120">
        <f t="shared" si="62"/>
        <v>0</v>
      </c>
      <c r="BV166" s="120">
        <f t="shared" si="62"/>
        <v>0</v>
      </c>
      <c r="BW166" s="120">
        <f t="shared" si="62"/>
        <v>0</v>
      </c>
      <c r="BX166" s="120">
        <f t="shared" si="62"/>
        <v>0</v>
      </c>
      <c r="BY166" s="120">
        <f t="shared" si="63"/>
        <v>0</v>
      </c>
      <c r="BZ166" s="120">
        <f t="shared" si="63"/>
        <v>0</v>
      </c>
      <c r="CA166" s="120">
        <f t="shared" si="63"/>
        <v>0</v>
      </c>
      <c r="CB166" s="120">
        <f t="shared" si="63"/>
        <v>0</v>
      </c>
      <c r="CC166" s="120">
        <f t="shared" si="63"/>
        <v>0</v>
      </c>
      <c r="CD166" s="120">
        <f t="shared" si="63"/>
        <v>0</v>
      </c>
      <c r="CE166" s="120">
        <f t="shared" si="63"/>
        <v>0</v>
      </c>
      <c r="CF166" s="120">
        <f t="shared" si="63"/>
        <v>0</v>
      </c>
      <c r="CG166" s="120">
        <f t="shared" si="63"/>
        <v>0</v>
      </c>
      <c r="CH166" s="120">
        <f t="shared" si="63"/>
        <v>0</v>
      </c>
      <c r="CI166" s="120">
        <f t="shared" si="64"/>
        <v>0</v>
      </c>
      <c r="CJ166" s="120">
        <f t="shared" si="64"/>
        <v>0</v>
      </c>
      <c r="CK166" s="120">
        <f t="shared" si="64"/>
        <v>0</v>
      </c>
      <c r="CL166" s="120">
        <f t="shared" si="64"/>
        <v>0</v>
      </c>
      <c r="CM166" s="120">
        <f t="shared" si="64"/>
        <v>0</v>
      </c>
      <c r="CN166" s="120">
        <f t="shared" si="64"/>
        <v>0</v>
      </c>
      <c r="CO166" s="120">
        <f t="shared" si="64"/>
        <v>0</v>
      </c>
      <c r="CP166" s="120">
        <f t="shared" si="64"/>
        <v>0</v>
      </c>
      <c r="CQ166" s="120">
        <f t="shared" si="64"/>
        <v>0</v>
      </c>
      <c r="CR166" s="120">
        <f t="shared" si="64"/>
        <v>0</v>
      </c>
      <c r="CS166" s="120">
        <f t="shared" si="65"/>
        <v>0</v>
      </c>
      <c r="CT166" s="120">
        <f t="shared" si="65"/>
        <v>0</v>
      </c>
      <c r="CU166" s="120">
        <f t="shared" si="65"/>
        <v>0</v>
      </c>
      <c r="CV166" s="120">
        <f t="shared" si="65"/>
        <v>0</v>
      </c>
      <c r="CW166" s="120">
        <f t="shared" si="65"/>
        <v>0</v>
      </c>
      <c r="CX166" s="120">
        <f t="shared" si="65"/>
        <v>0</v>
      </c>
      <c r="CY166" s="120">
        <f t="shared" si="65"/>
        <v>0</v>
      </c>
    </row>
    <row r="167" spans="1:103" ht="12" hidden="1">
      <c r="A167" s="18"/>
      <c r="B167" s="18"/>
      <c r="C167" s="18"/>
      <c r="D167" s="18"/>
      <c r="E167" s="18"/>
      <c r="F167" s="18"/>
      <c r="G167" s="18"/>
      <c r="H167" s="18"/>
      <c r="I167" s="18"/>
      <c r="J167" s="18"/>
      <c r="K167" s="18"/>
      <c r="L167" s="18"/>
      <c r="M167" s="18"/>
      <c r="N167" s="18"/>
      <c r="O167" s="18"/>
      <c r="P167" s="18"/>
      <c r="Q167" s="18"/>
      <c r="R167" s="18"/>
      <c r="Z167" s="116">
        <v>5000</v>
      </c>
      <c r="AA167" s="120">
        <f t="shared" si="58"/>
        <v>0</v>
      </c>
      <c r="AB167" s="120">
        <f t="shared" si="58"/>
        <v>0</v>
      </c>
      <c r="AC167" s="120">
        <f t="shared" si="58"/>
        <v>0</v>
      </c>
      <c r="AD167" s="120">
        <f t="shared" si="58"/>
        <v>0</v>
      </c>
      <c r="AE167" s="120">
        <f t="shared" si="58"/>
        <v>0</v>
      </c>
      <c r="AF167" s="120">
        <f t="shared" si="58"/>
        <v>0</v>
      </c>
      <c r="AG167" s="120">
        <f t="shared" si="58"/>
        <v>0</v>
      </c>
      <c r="AH167" s="120">
        <f t="shared" si="58"/>
        <v>0</v>
      </c>
      <c r="AI167" s="120">
        <f t="shared" si="58"/>
        <v>0</v>
      </c>
      <c r="AJ167" s="120">
        <f t="shared" si="58"/>
        <v>0</v>
      </c>
      <c r="AK167" s="120">
        <f t="shared" si="59"/>
        <v>0</v>
      </c>
      <c r="AL167" s="120">
        <f t="shared" si="59"/>
        <v>0</v>
      </c>
      <c r="AM167" s="120">
        <f t="shared" si="59"/>
        <v>0</v>
      </c>
      <c r="AN167" s="120">
        <f t="shared" si="59"/>
        <v>0</v>
      </c>
      <c r="AO167" s="120">
        <f t="shared" si="59"/>
        <v>0</v>
      </c>
      <c r="AP167" s="120">
        <f t="shared" si="59"/>
        <v>0</v>
      </c>
      <c r="AQ167" s="120">
        <f t="shared" si="59"/>
        <v>0</v>
      </c>
      <c r="AR167" s="120">
        <f t="shared" si="59"/>
        <v>0</v>
      </c>
      <c r="AS167" s="120">
        <f t="shared" si="59"/>
        <v>0</v>
      </c>
      <c r="AT167" s="120">
        <f t="shared" si="59"/>
        <v>0</v>
      </c>
      <c r="AU167" s="120">
        <f t="shared" si="60"/>
        <v>0</v>
      </c>
      <c r="AV167" s="120">
        <f t="shared" si="60"/>
        <v>0</v>
      </c>
      <c r="AW167" s="120">
        <f t="shared" si="60"/>
        <v>0</v>
      </c>
      <c r="AX167" s="120">
        <f t="shared" si="60"/>
        <v>0</v>
      </c>
      <c r="AY167" s="120">
        <f t="shared" si="60"/>
        <v>0</v>
      </c>
      <c r="AZ167" s="120">
        <f t="shared" si="60"/>
        <v>0</v>
      </c>
      <c r="BA167" s="120">
        <f t="shared" si="60"/>
        <v>0</v>
      </c>
      <c r="BB167" s="120">
        <f t="shared" si="60"/>
        <v>0</v>
      </c>
      <c r="BC167" s="120">
        <f t="shared" si="60"/>
        <v>0</v>
      </c>
      <c r="BD167" s="120">
        <f t="shared" si="60"/>
        <v>0</v>
      </c>
      <c r="BE167" s="120">
        <f t="shared" si="61"/>
        <v>0</v>
      </c>
      <c r="BF167" s="120">
        <f t="shared" si="61"/>
        <v>0</v>
      </c>
      <c r="BG167" s="120">
        <f t="shared" si="61"/>
        <v>0</v>
      </c>
      <c r="BH167" s="120">
        <f t="shared" si="61"/>
        <v>0</v>
      </c>
      <c r="BI167" s="120">
        <f t="shared" si="61"/>
        <v>0</v>
      </c>
      <c r="BJ167" s="120">
        <f t="shared" si="61"/>
        <v>0</v>
      </c>
      <c r="BK167" s="120">
        <f t="shared" si="61"/>
        <v>0</v>
      </c>
      <c r="BN167" s="116">
        <f t="shared" si="57"/>
        <v>5000</v>
      </c>
      <c r="BO167" s="120">
        <f t="shared" si="62"/>
        <v>0</v>
      </c>
      <c r="BP167" s="120">
        <f t="shared" si="62"/>
        <v>0</v>
      </c>
      <c r="BQ167" s="120">
        <f t="shared" si="62"/>
        <v>0</v>
      </c>
      <c r="BR167" s="120">
        <f t="shared" si="62"/>
        <v>0</v>
      </c>
      <c r="BS167" s="120">
        <f t="shared" si="62"/>
        <v>0</v>
      </c>
      <c r="BT167" s="120">
        <f t="shared" si="62"/>
        <v>0</v>
      </c>
      <c r="BU167" s="120">
        <f t="shared" si="62"/>
        <v>0</v>
      </c>
      <c r="BV167" s="120">
        <f t="shared" si="62"/>
        <v>0</v>
      </c>
      <c r="BW167" s="120">
        <f t="shared" si="62"/>
        <v>0</v>
      </c>
      <c r="BX167" s="120">
        <f t="shared" si="62"/>
        <v>0</v>
      </c>
      <c r="BY167" s="120">
        <f t="shared" si="63"/>
        <v>0</v>
      </c>
      <c r="BZ167" s="120">
        <f t="shared" si="63"/>
        <v>0</v>
      </c>
      <c r="CA167" s="120">
        <f t="shared" si="63"/>
        <v>0</v>
      </c>
      <c r="CB167" s="120">
        <f t="shared" si="63"/>
        <v>0</v>
      </c>
      <c r="CC167" s="120">
        <f t="shared" si="63"/>
        <v>0</v>
      </c>
      <c r="CD167" s="120">
        <f t="shared" si="63"/>
        <v>0</v>
      </c>
      <c r="CE167" s="120">
        <f t="shared" si="63"/>
        <v>0</v>
      </c>
      <c r="CF167" s="120">
        <f t="shared" si="63"/>
        <v>0</v>
      </c>
      <c r="CG167" s="120">
        <f t="shared" si="63"/>
        <v>0</v>
      </c>
      <c r="CH167" s="120">
        <f t="shared" si="63"/>
        <v>0</v>
      </c>
      <c r="CI167" s="120">
        <f t="shared" si="64"/>
        <v>0</v>
      </c>
      <c r="CJ167" s="120">
        <f t="shared" si="64"/>
        <v>0</v>
      </c>
      <c r="CK167" s="120">
        <f t="shared" si="64"/>
        <v>0</v>
      </c>
      <c r="CL167" s="120">
        <f t="shared" si="64"/>
        <v>0</v>
      </c>
      <c r="CM167" s="120">
        <f t="shared" si="64"/>
        <v>0</v>
      </c>
      <c r="CN167" s="120">
        <f t="shared" si="64"/>
        <v>0</v>
      </c>
      <c r="CO167" s="120">
        <f t="shared" si="64"/>
        <v>0</v>
      </c>
      <c r="CP167" s="120">
        <f t="shared" si="64"/>
        <v>0</v>
      </c>
      <c r="CQ167" s="120">
        <f t="shared" si="64"/>
        <v>0</v>
      </c>
      <c r="CR167" s="120">
        <f t="shared" si="64"/>
        <v>0</v>
      </c>
      <c r="CS167" s="120">
        <f t="shared" si="65"/>
        <v>0</v>
      </c>
      <c r="CT167" s="120">
        <f t="shared" si="65"/>
        <v>0</v>
      </c>
      <c r="CU167" s="120">
        <f t="shared" si="65"/>
        <v>0</v>
      </c>
      <c r="CV167" s="120">
        <f t="shared" si="65"/>
        <v>0</v>
      </c>
      <c r="CW167" s="120">
        <f t="shared" si="65"/>
        <v>0</v>
      </c>
      <c r="CX167" s="120">
        <f t="shared" si="65"/>
        <v>0</v>
      </c>
      <c r="CY167" s="120">
        <f t="shared" si="65"/>
        <v>0</v>
      </c>
    </row>
    <row r="168" spans="1:103" ht="12" hidden="1">
      <c r="A168" s="18"/>
      <c r="B168" s="18"/>
      <c r="C168" s="18"/>
      <c r="D168" s="18"/>
      <c r="E168" s="18"/>
      <c r="F168" s="18"/>
      <c r="G168" s="18"/>
      <c r="H168" s="18"/>
      <c r="I168" s="18"/>
      <c r="J168" s="18"/>
      <c r="K168" s="18"/>
      <c r="L168" s="18"/>
      <c r="M168" s="18"/>
      <c r="N168" s="18"/>
      <c r="O168" s="18"/>
      <c r="P168" s="18"/>
      <c r="Q168" s="18"/>
      <c r="R168" s="18"/>
      <c r="Z168" s="116">
        <v>5300</v>
      </c>
      <c r="AA168" s="120">
        <f t="shared" si="58"/>
        <v>0</v>
      </c>
      <c r="AB168" s="120">
        <f t="shared" si="58"/>
        <v>0</v>
      </c>
      <c r="AC168" s="120">
        <f t="shared" si="58"/>
        <v>0</v>
      </c>
      <c r="AD168" s="120">
        <f t="shared" si="58"/>
        <v>0</v>
      </c>
      <c r="AE168" s="120">
        <f t="shared" si="58"/>
        <v>0</v>
      </c>
      <c r="AF168" s="120">
        <f t="shared" si="58"/>
        <v>0</v>
      </c>
      <c r="AG168" s="120">
        <f t="shared" si="58"/>
        <v>0</v>
      </c>
      <c r="AH168" s="120">
        <f t="shared" si="58"/>
        <v>0</v>
      </c>
      <c r="AI168" s="120">
        <f t="shared" si="58"/>
        <v>0</v>
      </c>
      <c r="AJ168" s="120">
        <f t="shared" si="58"/>
        <v>0</v>
      </c>
      <c r="AK168" s="120">
        <f t="shared" si="59"/>
        <v>0</v>
      </c>
      <c r="AL168" s="120">
        <f t="shared" si="59"/>
        <v>0</v>
      </c>
      <c r="AM168" s="120">
        <f t="shared" si="59"/>
        <v>0</v>
      </c>
      <c r="AN168" s="120">
        <f t="shared" si="59"/>
        <v>0</v>
      </c>
      <c r="AO168" s="120">
        <f t="shared" si="59"/>
        <v>0</v>
      </c>
      <c r="AP168" s="120">
        <f t="shared" si="59"/>
        <v>0</v>
      </c>
      <c r="AQ168" s="120">
        <f t="shared" si="59"/>
        <v>0</v>
      </c>
      <c r="AR168" s="120">
        <f t="shared" si="59"/>
        <v>0</v>
      </c>
      <c r="AS168" s="120">
        <f t="shared" si="59"/>
        <v>0</v>
      </c>
      <c r="AT168" s="120">
        <f t="shared" si="59"/>
        <v>0</v>
      </c>
      <c r="AU168" s="120">
        <f t="shared" si="60"/>
        <v>0</v>
      </c>
      <c r="AV168" s="120">
        <f t="shared" si="60"/>
        <v>0</v>
      </c>
      <c r="AW168" s="120">
        <f t="shared" si="60"/>
        <v>0</v>
      </c>
      <c r="AX168" s="120">
        <f t="shared" si="60"/>
        <v>0</v>
      </c>
      <c r="AY168" s="120">
        <f t="shared" si="60"/>
        <v>0</v>
      </c>
      <c r="AZ168" s="120">
        <f t="shared" si="60"/>
        <v>0</v>
      </c>
      <c r="BA168" s="120">
        <f t="shared" si="60"/>
        <v>0</v>
      </c>
      <c r="BB168" s="120">
        <f t="shared" si="60"/>
        <v>0</v>
      </c>
      <c r="BC168" s="120">
        <f t="shared" si="60"/>
        <v>0</v>
      </c>
      <c r="BD168" s="120">
        <f t="shared" si="60"/>
        <v>0</v>
      </c>
      <c r="BE168" s="120">
        <f t="shared" si="61"/>
        <v>0</v>
      </c>
      <c r="BF168" s="120">
        <f t="shared" si="61"/>
        <v>0</v>
      </c>
      <c r="BG168" s="120">
        <f t="shared" si="61"/>
        <v>0</v>
      </c>
      <c r="BH168" s="120">
        <f t="shared" si="61"/>
        <v>0</v>
      </c>
      <c r="BI168" s="120">
        <f t="shared" si="61"/>
        <v>0</v>
      </c>
      <c r="BJ168" s="120">
        <f t="shared" si="61"/>
        <v>0</v>
      </c>
      <c r="BK168" s="120">
        <f t="shared" si="61"/>
        <v>0</v>
      </c>
      <c r="BN168" s="116">
        <f t="shared" si="57"/>
        <v>5300</v>
      </c>
      <c r="BO168" s="120">
        <f t="shared" si="62"/>
        <v>0</v>
      </c>
      <c r="BP168" s="120">
        <f t="shared" si="62"/>
        <v>0</v>
      </c>
      <c r="BQ168" s="120">
        <f t="shared" si="62"/>
        <v>0</v>
      </c>
      <c r="BR168" s="120">
        <f t="shared" si="62"/>
        <v>0</v>
      </c>
      <c r="BS168" s="120">
        <f t="shared" si="62"/>
        <v>0</v>
      </c>
      <c r="BT168" s="120">
        <f t="shared" si="62"/>
        <v>0</v>
      </c>
      <c r="BU168" s="120">
        <f t="shared" si="62"/>
        <v>0</v>
      </c>
      <c r="BV168" s="120">
        <f t="shared" si="62"/>
        <v>0</v>
      </c>
      <c r="BW168" s="120">
        <f t="shared" si="62"/>
        <v>0</v>
      </c>
      <c r="BX168" s="120">
        <f t="shared" si="62"/>
        <v>0</v>
      </c>
      <c r="BY168" s="120">
        <f t="shared" si="63"/>
        <v>0</v>
      </c>
      <c r="BZ168" s="120">
        <f t="shared" si="63"/>
        <v>0</v>
      </c>
      <c r="CA168" s="120">
        <f t="shared" si="63"/>
        <v>0</v>
      </c>
      <c r="CB168" s="120">
        <f t="shared" si="63"/>
        <v>0</v>
      </c>
      <c r="CC168" s="120">
        <f t="shared" si="63"/>
        <v>0</v>
      </c>
      <c r="CD168" s="120">
        <f t="shared" si="63"/>
        <v>0</v>
      </c>
      <c r="CE168" s="120">
        <f t="shared" si="63"/>
        <v>0</v>
      </c>
      <c r="CF168" s="120">
        <f t="shared" si="63"/>
        <v>0</v>
      </c>
      <c r="CG168" s="120">
        <f t="shared" si="63"/>
        <v>0</v>
      </c>
      <c r="CH168" s="120">
        <f t="shared" si="63"/>
        <v>0</v>
      </c>
      <c r="CI168" s="120">
        <f t="shared" si="64"/>
        <v>0</v>
      </c>
      <c r="CJ168" s="120">
        <f t="shared" si="64"/>
        <v>0</v>
      </c>
      <c r="CK168" s="120">
        <f t="shared" si="64"/>
        <v>0</v>
      </c>
      <c r="CL168" s="120">
        <f t="shared" si="64"/>
        <v>0</v>
      </c>
      <c r="CM168" s="120">
        <f t="shared" si="64"/>
        <v>0</v>
      </c>
      <c r="CN168" s="120">
        <f t="shared" si="64"/>
        <v>0</v>
      </c>
      <c r="CO168" s="120">
        <f t="shared" si="64"/>
        <v>0</v>
      </c>
      <c r="CP168" s="120">
        <f t="shared" si="64"/>
        <v>0</v>
      </c>
      <c r="CQ168" s="120">
        <f t="shared" si="64"/>
        <v>0</v>
      </c>
      <c r="CR168" s="120">
        <f t="shared" si="64"/>
        <v>0</v>
      </c>
      <c r="CS168" s="120">
        <f t="shared" si="65"/>
        <v>0</v>
      </c>
      <c r="CT168" s="120">
        <f t="shared" si="65"/>
        <v>0</v>
      </c>
      <c r="CU168" s="120">
        <f t="shared" si="65"/>
        <v>0</v>
      </c>
      <c r="CV168" s="120">
        <f t="shared" si="65"/>
        <v>0</v>
      </c>
      <c r="CW168" s="120">
        <f t="shared" si="65"/>
        <v>0</v>
      </c>
      <c r="CX168" s="120">
        <f t="shared" si="65"/>
        <v>0</v>
      </c>
      <c r="CY168" s="120">
        <f t="shared" si="65"/>
        <v>0</v>
      </c>
    </row>
    <row r="169" spans="1:103" ht="12" hidden="1">
      <c r="A169" s="18"/>
      <c r="B169" s="18"/>
      <c r="C169" s="18"/>
      <c r="D169" s="18"/>
      <c r="E169" s="18"/>
      <c r="F169" s="18"/>
      <c r="G169" s="18"/>
      <c r="H169" s="18"/>
      <c r="I169" s="18"/>
      <c r="J169" s="18"/>
      <c r="K169" s="18"/>
      <c r="L169" s="18"/>
      <c r="M169" s="18"/>
      <c r="N169" s="18"/>
      <c r="O169" s="18"/>
      <c r="P169" s="18"/>
      <c r="Q169" s="18"/>
      <c r="R169" s="18"/>
      <c r="Z169" s="116">
        <v>5400</v>
      </c>
      <c r="AA169" s="120">
        <f t="shared" si="58"/>
        <v>0</v>
      </c>
      <c r="AB169" s="120">
        <f t="shared" si="58"/>
        <v>0</v>
      </c>
      <c r="AC169" s="120">
        <f t="shared" si="58"/>
        <v>0</v>
      </c>
      <c r="AD169" s="120">
        <f t="shared" si="58"/>
        <v>0</v>
      </c>
      <c r="AE169" s="120">
        <f t="shared" si="58"/>
        <v>0</v>
      </c>
      <c r="AF169" s="120">
        <f t="shared" si="58"/>
        <v>0</v>
      </c>
      <c r="AG169" s="120">
        <f t="shared" si="58"/>
        <v>0</v>
      </c>
      <c r="AH169" s="120">
        <f t="shared" si="58"/>
        <v>0</v>
      </c>
      <c r="AI169" s="120">
        <f t="shared" si="58"/>
        <v>0</v>
      </c>
      <c r="AJ169" s="120">
        <f t="shared" si="58"/>
        <v>0</v>
      </c>
      <c r="AK169" s="120">
        <f t="shared" si="59"/>
        <v>0</v>
      </c>
      <c r="AL169" s="120">
        <f t="shared" si="59"/>
        <v>0</v>
      </c>
      <c r="AM169" s="120">
        <f t="shared" si="59"/>
        <v>0</v>
      </c>
      <c r="AN169" s="120">
        <f t="shared" si="59"/>
        <v>0</v>
      </c>
      <c r="AO169" s="120">
        <f t="shared" si="59"/>
        <v>0</v>
      </c>
      <c r="AP169" s="120">
        <f t="shared" si="59"/>
        <v>0</v>
      </c>
      <c r="AQ169" s="120">
        <f t="shared" si="59"/>
        <v>0</v>
      </c>
      <c r="AR169" s="120">
        <f t="shared" si="59"/>
        <v>0</v>
      </c>
      <c r="AS169" s="120">
        <f t="shared" si="59"/>
        <v>0</v>
      </c>
      <c r="AT169" s="120">
        <f t="shared" si="59"/>
        <v>0</v>
      </c>
      <c r="AU169" s="120">
        <f t="shared" si="60"/>
        <v>0</v>
      </c>
      <c r="AV169" s="120">
        <f t="shared" si="60"/>
        <v>0</v>
      </c>
      <c r="AW169" s="120">
        <f t="shared" si="60"/>
        <v>0</v>
      </c>
      <c r="AX169" s="120">
        <f t="shared" si="60"/>
        <v>0</v>
      </c>
      <c r="AY169" s="120">
        <f t="shared" si="60"/>
        <v>0</v>
      </c>
      <c r="AZ169" s="120">
        <f t="shared" si="60"/>
        <v>0</v>
      </c>
      <c r="BA169" s="120">
        <f t="shared" si="60"/>
        <v>0</v>
      </c>
      <c r="BB169" s="120">
        <f t="shared" si="60"/>
        <v>0</v>
      </c>
      <c r="BC169" s="120">
        <f t="shared" si="60"/>
        <v>0</v>
      </c>
      <c r="BD169" s="120">
        <f t="shared" si="60"/>
        <v>0</v>
      </c>
      <c r="BE169" s="120">
        <f t="shared" si="61"/>
        <v>0</v>
      </c>
      <c r="BF169" s="120">
        <f t="shared" si="61"/>
        <v>0</v>
      </c>
      <c r="BG169" s="120">
        <f t="shared" si="61"/>
        <v>0</v>
      </c>
      <c r="BH169" s="120">
        <f t="shared" si="61"/>
        <v>0</v>
      </c>
      <c r="BI169" s="120">
        <f t="shared" si="61"/>
        <v>0</v>
      </c>
      <c r="BJ169" s="120">
        <f t="shared" si="61"/>
        <v>0</v>
      </c>
      <c r="BK169" s="120">
        <f t="shared" si="61"/>
        <v>0</v>
      </c>
      <c r="BN169" s="116">
        <f t="shared" si="57"/>
        <v>5400</v>
      </c>
      <c r="BO169" s="120">
        <f t="shared" si="62"/>
        <v>0</v>
      </c>
      <c r="BP169" s="120">
        <f t="shared" si="62"/>
        <v>0</v>
      </c>
      <c r="BQ169" s="120">
        <f t="shared" si="62"/>
        <v>0</v>
      </c>
      <c r="BR169" s="120">
        <f t="shared" si="62"/>
        <v>0</v>
      </c>
      <c r="BS169" s="120">
        <f t="shared" si="62"/>
        <v>0</v>
      </c>
      <c r="BT169" s="120">
        <f t="shared" si="62"/>
        <v>0</v>
      </c>
      <c r="BU169" s="120">
        <f t="shared" si="62"/>
        <v>0</v>
      </c>
      <c r="BV169" s="120">
        <f t="shared" si="62"/>
        <v>0</v>
      </c>
      <c r="BW169" s="120">
        <f t="shared" si="62"/>
        <v>0</v>
      </c>
      <c r="BX169" s="120">
        <f t="shared" si="62"/>
        <v>0</v>
      </c>
      <c r="BY169" s="120">
        <f t="shared" si="63"/>
        <v>0</v>
      </c>
      <c r="BZ169" s="120">
        <f t="shared" si="63"/>
        <v>0</v>
      </c>
      <c r="CA169" s="120">
        <f t="shared" si="63"/>
        <v>0</v>
      </c>
      <c r="CB169" s="120">
        <f t="shared" si="63"/>
        <v>0</v>
      </c>
      <c r="CC169" s="120">
        <f t="shared" si="63"/>
        <v>0</v>
      </c>
      <c r="CD169" s="120">
        <f t="shared" si="63"/>
        <v>0</v>
      </c>
      <c r="CE169" s="120">
        <f t="shared" si="63"/>
        <v>0</v>
      </c>
      <c r="CF169" s="120">
        <f t="shared" si="63"/>
        <v>0</v>
      </c>
      <c r="CG169" s="120">
        <f t="shared" si="63"/>
        <v>0</v>
      </c>
      <c r="CH169" s="120">
        <f t="shared" si="63"/>
        <v>0</v>
      </c>
      <c r="CI169" s="120">
        <f t="shared" si="64"/>
        <v>0</v>
      </c>
      <c r="CJ169" s="120">
        <f t="shared" si="64"/>
        <v>0</v>
      </c>
      <c r="CK169" s="120">
        <f t="shared" si="64"/>
        <v>0</v>
      </c>
      <c r="CL169" s="120">
        <f t="shared" si="64"/>
        <v>0</v>
      </c>
      <c r="CM169" s="120">
        <f t="shared" si="64"/>
        <v>0</v>
      </c>
      <c r="CN169" s="120">
        <f t="shared" si="64"/>
        <v>0</v>
      </c>
      <c r="CO169" s="120">
        <f t="shared" si="64"/>
        <v>0</v>
      </c>
      <c r="CP169" s="120">
        <f t="shared" si="64"/>
        <v>0</v>
      </c>
      <c r="CQ169" s="120">
        <f t="shared" si="64"/>
        <v>0</v>
      </c>
      <c r="CR169" s="120">
        <f t="shared" si="64"/>
        <v>0</v>
      </c>
      <c r="CS169" s="120">
        <f t="shared" si="65"/>
        <v>0</v>
      </c>
      <c r="CT169" s="120">
        <f t="shared" si="65"/>
        <v>0</v>
      </c>
      <c r="CU169" s="120">
        <f t="shared" si="65"/>
        <v>0</v>
      </c>
      <c r="CV169" s="120">
        <f t="shared" si="65"/>
        <v>0</v>
      </c>
      <c r="CW169" s="120">
        <f t="shared" si="65"/>
        <v>0</v>
      </c>
      <c r="CX169" s="120">
        <f t="shared" si="65"/>
        <v>0</v>
      </c>
      <c r="CY169" s="120">
        <f t="shared" si="65"/>
        <v>0</v>
      </c>
    </row>
    <row r="170" spans="1:103" ht="12" hidden="1">
      <c r="A170" s="18"/>
      <c r="B170" s="18"/>
      <c r="C170" s="18"/>
      <c r="D170" s="18"/>
      <c r="E170" s="18"/>
      <c r="F170" s="18"/>
      <c r="G170" s="18"/>
      <c r="H170" s="18"/>
      <c r="I170" s="18"/>
      <c r="J170" s="18"/>
      <c r="K170" s="18"/>
      <c r="L170" s="18"/>
      <c r="M170" s="18"/>
      <c r="N170" s="18"/>
      <c r="O170" s="18"/>
      <c r="P170" s="18"/>
      <c r="Q170" s="18"/>
      <c r="R170" s="18"/>
      <c r="Z170" s="116">
        <v>6000</v>
      </c>
      <c r="AA170" s="120">
        <f t="shared" si="58"/>
        <v>0</v>
      </c>
      <c r="AB170" s="120">
        <f t="shared" si="58"/>
        <v>0</v>
      </c>
      <c r="AC170" s="120">
        <f t="shared" si="58"/>
        <v>0</v>
      </c>
      <c r="AD170" s="120">
        <f t="shared" si="58"/>
        <v>0</v>
      </c>
      <c r="AE170" s="120">
        <f t="shared" si="58"/>
        <v>0</v>
      </c>
      <c r="AF170" s="120">
        <f t="shared" si="58"/>
        <v>0</v>
      </c>
      <c r="AG170" s="120">
        <f t="shared" si="58"/>
        <v>0</v>
      </c>
      <c r="AH170" s="120">
        <f t="shared" si="58"/>
        <v>0</v>
      </c>
      <c r="AI170" s="120">
        <f t="shared" si="58"/>
        <v>0</v>
      </c>
      <c r="AJ170" s="120">
        <f t="shared" si="58"/>
        <v>0</v>
      </c>
      <c r="AK170" s="120">
        <f t="shared" si="59"/>
        <v>0</v>
      </c>
      <c r="AL170" s="120">
        <f t="shared" si="59"/>
        <v>2</v>
      </c>
      <c r="AM170" s="120">
        <f t="shared" si="59"/>
        <v>0</v>
      </c>
      <c r="AN170" s="120">
        <f t="shared" si="59"/>
        <v>0</v>
      </c>
      <c r="AO170" s="120">
        <f t="shared" si="59"/>
        <v>0</v>
      </c>
      <c r="AP170" s="120">
        <f t="shared" si="59"/>
        <v>0</v>
      </c>
      <c r="AQ170" s="120">
        <f t="shared" si="59"/>
        <v>0</v>
      </c>
      <c r="AR170" s="120">
        <f t="shared" si="59"/>
        <v>0</v>
      </c>
      <c r="AS170" s="120">
        <f t="shared" si="59"/>
        <v>0</v>
      </c>
      <c r="AT170" s="120">
        <f t="shared" si="59"/>
        <v>0</v>
      </c>
      <c r="AU170" s="120">
        <f t="shared" si="60"/>
        <v>0</v>
      </c>
      <c r="AV170" s="120">
        <f t="shared" si="60"/>
        <v>0</v>
      </c>
      <c r="AW170" s="120">
        <f t="shared" si="60"/>
        <v>0</v>
      </c>
      <c r="AX170" s="120">
        <f t="shared" si="60"/>
        <v>0</v>
      </c>
      <c r="AY170" s="120">
        <f t="shared" si="60"/>
        <v>0</v>
      </c>
      <c r="AZ170" s="120">
        <f t="shared" si="60"/>
        <v>0</v>
      </c>
      <c r="BA170" s="120">
        <f t="shared" si="60"/>
        <v>0</v>
      </c>
      <c r="BB170" s="120">
        <f t="shared" si="60"/>
        <v>0</v>
      </c>
      <c r="BC170" s="120">
        <f t="shared" si="60"/>
        <v>0</v>
      </c>
      <c r="BD170" s="120">
        <f t="shared" si="60"/>
        <v>0</v>
      </c>
      <c r="BE170" s="120">
        <f t="shared" si="61"/>
        <v>0</v>
      </c>
      <c r="BF170" s="120">
        <f t="shared" si="61"/>
        <v>0</v>
      </c>
      <c r="BG170" s="120">
        <f t="shared" si="61"/>
        <v>0</v>
      </c>
      <c r="BH170" s="120">
        <f t="shared" si="61"/>
        <v>0</v>
      </c>
      <c r="BI170" s="120">
        <f t="shared" si="61"/>
        <v>0</v>
      </c>
      <c r="BJ170" s="120">
        <f t="shared" si="61"/>
        <v>0</v>
      </c>
      <c r="BK170" s="120">
        <f t="shared" si="61"/>
        <v>0</v>
      </c>
      <c r="BN170" s="116">
        <f t="shared" si="57"/>
        <v>6000</v>
      </c>
      <c r="BO170" s="120">
        <f t="shared" si="62"/>
        <v>0</v>
      </c>
      <c r="BP170" s="120">
        <f t="shared" si="62"/>
        <v>0</v>
      </c>
      <c r="BQ170" s="120">
        <f t="shared" si="62"/>
        <v>0</v>
      </c>
      <c r="BR170" s="120">
        <f t="shared" si="62"/>
        <v>0</v>
      </c>
      <c r="BS170" s="120">
        <f t="shared" si="62"/>
        <v>0</v>
      </c>
      <c r="BT170" s="120">
        <f t="shared" si="62"/>
        <v>0</v>
      </c>
      <c r="BU170" s="120">
        <f t="shared" si="62"/>
        <v>0</v>
      </c>
      <c r="BV170" s="120">
        <f t="shared" si="62"/>
        <v>0</v>
      </c>
      <c r="BW170" s="120">
        <f t="shared" si="62"/>
        <v>0</v>
      </c>
      <c r="BX170" s="120">
        <f t="shared" si="62"/>
        <v>0</v>
      </c>
      <c r="BY170" s="120">
        <f t="shared" si="63"/>
        <v>0</v>
      </c>
      <c r="BZ170" s="120">
        <f t="shared" si="63"/>
        <v>0</v>
      </c>
      <c r="CA170" s="120">
        <f t="shared" si="63"/>
        <v>0</v>
      </c>
      <c r="CB170" s="120">
        <f t="shared" si="63"/>
        <v>0</v>
      </c>
      <c r="CC170" s="120">
        <f t="shared" si="63"/>
        <v>0</v>
      </c>
      <c r="CD170" s="120">
        <f t="shared" si="63"/>
        <v>0</v>
      </c>
      <c r="CE170" s="120">
        <f t="shared" si="63"/>
        <v>0</v>
      </c>
      <c r="CF170" s="120">
        <f t="shared" si="63"/>
        <v>0</v>
      </c>
      <c r="CG170" s="120">
        <f t="shared" si="63"/>
        <v>0</v>
      </c>
      <c r="CH170" s="120">
        <f t="shared" si="63"/>
        <v>0</v>
      </c>
      <c r="CI170" s="120">
        <f t="shared" si="64"/>
        <v>0</v>
      </c>
      <c r="CJ170" s="120">
        <f t="shared" si="64"/>
        <v>0</v>
      </c>
      <c r="CK170" s="120">
        <f t="shared" si="64"/>
        <v>0</v>
      </c>
      <c r="CL170" s="120">
        <f t="shared" si="64"/>
        <v>0</v>
      </c>
      <c r="CM170" s="120">
        <f t="shared" si="64"/>
        <v>0</v>
      </c>
      <c r="CN170" s="120">
        <f t="shared" si="64"/>
        <v>0</v>
      </c>
      <c r="CO170" s="120">
        <f t="shared" si="64"/>
        <v>0</v>
      </c>
      <c r="CP170" s="120">
        <f t="shared" si="64"/>
        <v>0</v>
      </c>
      <c r="CQ170" s="120">
        <f t="shared" si="64"/>
        <v>0</v>
      </c>
      <c r="CR170" s="120">
        <f t="shared" si="64"/>
        <v>0</v>
      </c>
      <c r="CS170" s="120">
        <f t="shared" si="65"/>
        <v>0</v>
      </c>
      <c r="CT170" s="120">
        <f t="shared" si="65"/>
        <v>0</v>
      </c>
      <c r="CU170" s="120">
        <f t="shared" si="65"/>
        <v>0</v>
      </c>
      <c r="CV170" s="120">
        <f t="shared" si="65"/>
        <v>0</v>
      </c>
      <c r="CW170" s="120">
        <f t="shared" si="65"/>
        <v>0</v>
      </c>
      <c r="CX170" s="120">
        <f t="shared" si="65"/>
        <v>0</v>
      </c>
      <c r="CY170" s="120">
        <f t="shared" si="65"/>
        <v>0</v>
      </c>
    </row>
    <row r="171" spans="1:103" ht="12" hidden="1">
      <c r="A171" s="18"/>
      <c r="B171" s="18"/>
      <c r="C171" s="18"/>
      <c r="D171" s="18"/>
      <c r="E171" s="18"/>
      <c r="F171" s="18"/>
      <c r="G171" s="18"/>
      <c r="H171" s="18"/>
      <c r="I171" s="18"/>
      <c r="J171" s="18"/>
      <c r="K171" s="18"/>
      <c r="L171" s="18"/>
      <c r="M171" s="18"/>
      <c r="N171" s="18"/>
      <c r="O171" s="18"/>
      <c r="P171" s="18"/>
      <c r="Q171" s="18"/>
      <c r="R171" s="18"/>
      <c r="Z171" s="116">
        <v>6200</v>
      </c>
      <c r="AA171" s="120">
        <f aca="true" t="shared" si="66" ref="AA171:AJ180">_xlfn.SUMIFS($C$48:$C$123,$E$48:$E$123,AA$150,$D$48:$D$123,$Z171,$B$48:$B$123,$Z$148)</f>
        <v>0</v>
      </c>
      <c r="AB171" s="120">
        <f t="shared" si="66"/>
        <v>0</v>
      </c>
      <c r="AC171" s="120">
        <f t="shared" si="66"/>
        <v>0</v>
      </c>
      <c r="AD171" s="120">
        <f t="shared" si="66"/>
        <v>0</v>
      </c>
      <c r="AE171" s="120">
        <f t="shared" si="66"/>
        <v>0</v>
      </c>
      <c r="AF171" s="120">
        <f t="shared" si="66"/>
        <v>0</v>
      </c>
      <c r="AG171" s="120">
        <f t="shared" si="66"/>
        <v>0</v>
      </c>
      <c r="AH171" s="120">
        <f t="shared" si="66"/>
        <v>0</v>
      </c>
      <c r="AI171" s="120">
        <f t="shared" si="66"/>
        <v>0</v>
      </c>
      <c r="AJ171" s="120">
        <f t="shared" si="66"/>
        <v>0</v>
      </c>
      <c r="AK171" s="120">
        <f aca="true" t="shared" si="67" ref="AK171:AT180">_xlfn.SUMIFS($C$48:$C$123,$E$48:$E$123,AK$150,$D$48:$D$123,$Z171,$B$48:$B$123,$Z$148)</f>
        <v>0</v>
      </c>
      <c r="AL171" s="120">
        <f t="shared" si="67"/>
        <v>0</v>
      </c>
      <c r="AM171" s="120">
        <f t="shared" si="67"/>
        <v>0</v>
      </c>
      <c r="AN171" s="120">
        <f t="shared" si="67"/>
        <v>0</v>
      </c>
      <c r="AO171" s="120">
        <f t="shared" si="67"/>
        <v>0</v>
      </c>
      <c r="AP171" s="120">
        <f t="shared" si="67"/>
        <v>0</v>
      </c>
      <c r="AQ171" s="120">
        <f t="shared" si="67"/>
        <v>0</v>
      </c>
      <c r="AR171" s="120">
        <f t="shared" si="67"/>
        <v>0</v>
      </c>
      <c r="AS171" s="120">
        <f t="shared" si="67"/>
        <v>0</v>
      </c>
      <c r="AT171" s="120">
        <f t="shared" si="67"/>
        <v>0</v>
      </c>
      <c r="AU171" s="120">
        <f aca="true" t="shared" si="68" ref="AU171:BD180">_xlfn.SUMIFS($C$48:$C$123,$E$48:$E$123,AU$150,$D$48:$D$123,$Z171,$B$48:$B$123,$Z$148)</f>
        <v>0</v>
      </c>
      <c r="AV171" s="120">
        <f t="shared" si="68"/>
        <v>0</v>
      </c>
      <c r="AW171" s="120">
        <f t="shared" si="68"/>
        <v>0</v>
      </c>
      <c r="AX171" s="120">
        <f t="shared" si="68"/>
        <v>0</v>
      </c>
      <c r="AY171" s="120">
        <f t="shared" si="68"/>
        <v>0</v>
      </c>
      <c r="AZ171" s="120">
        <f t="shared" si="68"/>
        <v>0</v>
      </c>
      <c r="BA171" s="120">
        <f t="shared" si="68"/>
        <v>0</v>
      </c>
      <c r="BB171" s="120">
        <f t="shared" si="68"/>
        <v>0</v>
      </c>
      <c r="BC171" s="120">
        <f t="shared" si="68"/>
        <v>0</v>
      </c>
      <c r="BD171" s="120">
        <f t="shared" si="68"/>
        <v>0</v>
      </c>
      <c r="BE171" s="120">
        <f aca="true" t="shared" si="69" ref="BE171:BK180">_xlfn.SUMIFS($C$48:$C$123,$E$48:$E$123,BE$150,$D$48:$D$123,$Z171,$B$48:$B$123,$Z$148)</f>
        <v>0</v>
      </c>
      <c r="BF171" s="120">
        <f t="shared" si="69"/>
        <v>0</v>
      </c>
      <c r="BG171" s="120">
        <f t="shared" si="69"/>
        <v>0</v>
      </c>
      <c r="BH171" s="120">
        <f t="shared" si="69"/>
        <v>0</v>
      </c>
      <c r="BI171" s="120">
        <f t="shared" si="69"/>
        <v>0</v>
      </c>
      <c r="BJ171" s="120">
        <f t="shared" si="69"/>
        <v>0</v>
      </c>
      <c r="BK171" s="120">
        <f t="shared" si="69"/>
        <v>0</v>
      </c>
      <c r="BN171" s="116">
        <f t="shared" si="57"/>
        <v>6200</v>
      </c>
      <c r="BO171" s="120">
        <f aca="true" t="shared" si="70" ref="BO171:BX180">_xlfn.SUMIFS($C$48:$C$123,$E$48:$E$123,BO$150,$D$48:$D$123,$Z171,$B$48:$B$123,$BN$148)</f>
        <v>0</v>
      </c>
      <c r="BP171" s="120">
        <f t="shared" si="70"/>
        <v>0</v>
      </c>
      <c r="BQ171" s="120">
        <f t="shared" si="70"/>
        <v>0</v>
      </c>
      <c r="BR171" s="120">
        <f t="shared" si="70"/>
        <v>0</v>
      </c>
      <c r="BS171" s="120">
        <f t="shared" si="70"/>
        <v>0</v>
      </c>
      <c r="BT171" s="120">
        <f t="shared" si="70"/>
        <v>0</v>
      </c>
      <c r="BU171" s="120">
        <f t="shared" si="70"/>
        <v>0</v>
      </c>
      <c r="BV171" s="120">
        <f t="shared" si="70"/>
        <v>0</v>
      </c>
      <c r="BW171" s="120">
        <f t="shared" si="70"/>
        <v>0</v>
      </c>
      <c r="BX171" s="120">
        <f t="shared" si="70"/>
        <v>0</v>
      </c>
      <c r="BY171" s="120">
        <f aca="true" t="shared" si="71" ref="BY171:CH180">_xlfn.SUMIFS($C$48:$C$123,$E$48:$E$123,BY$150,$D$48:$D$123,$Z171,$B$48:$B$123,$BN$148)</f>
        <v>0</v>
      </c>
      <c r="BZ171" s="120">
        <f t="shared" si="71"/>
        <v>0</v>
      </c>
      <c r="CA171" s="120">
        <f t="shared" si="71"/>
        <v>0</v>
      </c>
      <c r="CB171" s="120">
        <f t="shared" si="71"/>
        <v>2</v>
      </c>
      <c r="CC171" s="120">
        <f t="shared" si="71"/>
        <v>0</v>
      </c>
      <c r="CD171" s="120">
        <f t="shared" si="71"/>
        <v>0</v>
      </c>
      <c r="CE171" s="120">
        <f t="shared" si="71"/>
        <v>0</v>
      </c>
      <c r="CF171" s="120">
        <f t="shared" si="71"/>
        <v>0</v>
      </c>
      <c r="CG171" s="120">
        <f t="shared" si="71"/>
        <v>0</v>
      </c>
      <c r="CH171" s="120">
        <f t="shared" si="71"/>
        <v>0</v>
      </c>
      <c r="CI171" s="120">
        <f aca="true" t="shared" si="72" ref="CI171:CR180">_xlfn.SUMIFS($C$48:$C$123,$E$48:$E$123,CI$150,$D$48:$D$123,$Z171,$B$48:$B$123,$BN$148)</f>
        <v>0</v>
      </c>
      <c r="CJ171" s="120">
        <f t="shared" si="72"/>
        <v>0</v>
      </c>
      <c r="CK171" s="120">
        <f t="shared" si="72"/>
        <v>0</v>
      </c>
      <c r="CL171" s="120">
        <f t="shared" si="72"/>
        <v>0</v>
      </c>
      <c r="CM171" s="120">
        <f t="shared" si="72"/>
        <v>0</v>
      </c>
      <c r="CN171" s="120">
        <f t="shared" si="72"/>
        <v>0</v>
      </c>
      <c r="CO171" s="120">
        <f t="shared" si="72"/>
        <v>0</v>
      </c>
      <c r="CP171" s="120">
        <f t="shared" si="72"/>
        <v>0</v>
      </c>
      <c r="CQ171" s="120">
        <f t="shared" si="72"/>
        <v>0</v>
      </c>
      <c r="CR171" s="120">
        <f t="shared" si="72"/>
        <v>0</v>
      </c>
      <c r="CS171" s="120">
        <f aca="true" t="shared" si="73" ref="CS171:CY180">_xlfn.SUMIFS($C$48:$C$123,$E$48:$E$123,CS$150,$D$48:$D$123,$Z171,$B$48:$B$123,$BN$148)</f>
        <v>0</v>
      </c>
      <c r="CT171" s="120">
        <f t="shared" si="73"/>
        <v>0</v>
      </c>
      <c r="CU171" s="120">
        <f t="shared" si="73"/>
        <v>0</v>
      </c>
      <c r="CV171" s="120">
        <f t="shared" si="73"/>
        <v>0</v>
      </c>
      <c r="CW171" s="120">
        <f t="shared" si="73"/>
        <v>0</v>
      </c>
      <c r="CX171" s="120">
        <f t="shared" si="73"/>
        <v>0</v>
      </c>
      <c r="CY171" s="120">
        <f t="shared" si="73"/>
        <v>0</v>
      </c>
    </row>
    <row r="172" spans="1:103" ht="12" hidden="1">
      <c r="A172" s="18"/>
      <c r="B172" s="18"/>
      <c r="C172" s="18"/>
      <c r="D172" s="18"/>
      <c r="E172" s="18"/>
      <c r="F172" s="18"/>
      <c r="G172" s="18"/>
      <c r="H172" s="18"/>
      <c r="I172" s="18"/>
      <c r="J172" s="18"/>
      <c r="K172" s="18"/>
      <c r="L172" s="18"/>
      <c r="M172" s="18"/>
      <c r="N172" s="18"/>
      <c r="O172" s="18"/>
      <c r="P172" s="18"/>
      <c r="Q172" s="18"/>
      <c r="R172" s="18"/>
      <c r="Z172" s="116">
        <v>6300</v>
      </c>
      <c r="AA172" s="120">
        <f t="shared" si="66"/>
        <v>0</v>
      </c>
      <c r="AB172" s="120">
        <f t="shared" si="66"/>
        <v>0</v>
      </c>
      <c r="AC172" s="120">
        <f t="shared" si="66"/>
        <v>0</v>
      </c>
      <c r="AD172" s="120">
        <f t="shared" si="66"/>
        <v>0</v>
      </c>
      <c r="AE172" s="120">
        <f t="shared" si="66"/>
        <v>0</v>
      </c>
      <c r="AF172" s="120">
        <f t="shared" si="66"/>
        <v>0</v>
      </c>
      <c r="AG172" s="120">
        <f t="shared" si="66"/>
        <v>0</v>
      </c>
      <c r="AH172" s="120">
        <f t="shared" si="66"/>
        <v>0</v>
      </c>
      <c r="AI172" s="120">
        <f t="shared" si="66"/>
        <v>0</v>
      </c>
      <c r="AJ172" s="120">
        <f t="shared" si="66"/>
        <v>0</v>
      </c>
      <c r="AK172" s="120">
        <f t="shared" si="67"/>
        <v>0</v>
      </c>
      <c r="AL172" s="120">
        <f t="shared" si="67"/>
        <v>0</v>
      </c>
      <c r="AM172" s="120">
        <f t="shared" si="67"/>
        <v>0</v>
      </c>
      <c r="AN172" s="120">
        <f t="shared" si="67"/>
        <v>0</v>
      </c>
      <c r="AO172" s="120">
        <f t="shared" si="67"/>
        <v>0</v>
      </c>
      <c r="AP172" s="120">
        <f t="shared" si="67"/>
        <v>0</v>
      </c>
      <c r="AQ172" s="120">
        <f t="shared" si="67"/>
        <v>0</v>
      </c>
      <c r="AR172" s="120">
        <f t="shared" si="67"/>
        <v>0</v>
      </c>
      <c r="AS172" s="120">
        <f t="shared" si="67"/>
        <v>0</v>
      </c>
      <c r="AT172" s="120">
        <f t="shared" si="67"/>
        <v>0</v>
      </c>
      <c r="AU172" s="120">
        <f t="shared" si="68"/>
        <v>0</v>
      </c>
      <c r="AV172" s="120">
        <f t="shared" si="68"/>
        <v>0</v>
      </c>
      <c r="AW172" s="120">
        <f t="shared" si="68"/>
        <v>0</v>
      </c>
      <c r="AX172" s="120">
        <f t="shared" si="68"/>
        <v>0</v>
      </c>
      <c r="AY172" s="120">
        <f t="shared" si="68"/>
        <v>0</v>
      </c>
      <c r="AZ172" s="120">
        <f t="shared" si="68"/>
        <v>0</v>
      </c>
      <c r="BA172" s="120">
        <f t="shared" si="68"/>
        <v>0</v>
      </c>
      <c r="BB172" s="120">
        <f t="shared" si="68"/>
        <v>0</v>
      </c>
      <c r="BC172" s="120">
        <f t="shared" si="68"/>
        <v>0</v>
      </c>
      <c r="BD172" s="120">
        <f t="shared" si="68"/>
        <v>0</v>
      </c>
      <c r="BE172" s="120">
        <f t="shared" si="69"/>
        <v>0</v>
      </c>
      <c r="BF172" s="120">
        <f t="shared" si="69"/>
        <v>0</v>
      </c>
      <c r="BG172" s="120">
        <f t="shared" si="69"/>
        <v>0</v>
      </c>
      <c r="BH172" s="120">
        <f t="shared" si="69"/>
        <v>0</v>
      </c>
      <c r="BI172" s="120">
        <f t="shared" si="69"/>
        <v>0</v>
      </c>
      <c r="BJ172" s="120">
        <f t="shared" si="69"/>
        <v>0</v>
      </c>
      <c r="BK172" s="120">
        <f t="shared" si="69"/>
        <v>0</v>
      </c>
      <c r="BN172" s="116">
        <f t="shared" si="57"/>
        <v>6300</v>
      </c>
      <c r="BO172" s="120">
        <f t="shared" si="70"/>
        <v>0</v>
      </c>
      <c r="BP172" s="120">
        <f t="shared" si="70"/>
        <v>0</v>
      </c>
      <c r="BQ172" s="120">
        <f t="shared" si="70"/>
        <v>0</v>
      </c>
      <c r="BR172" s="120">
        <f t="shared" si="70"/>
        <v>0</v>
      </c>
      <c r="BS172" s="120">
        <f t="shared" si="70"/>
        <v>0</v>
      </c>
      <c r="BT172" s="120">
        <f t="shared" si="70"/>
        <v>0</v>
      </c>
      <c r="BU172" s="120">
        <f t="shared" si="70"/>
        <v>0</v>
      </c>
      <c r="BV172" s="120">
        <f t="shared" si="70"/>
        <v>0</v>
      </c>
      <c r="BW172" s="120">
        <f t="shared" si="70"/>
        <v>0</v>
      </c>
      <c r="BX172" s="120">
        <f t="shared" si="70"/>
        <v>0</v>
      </c>
      <c r="BY172" s="120">
        <f t="shared" si="71"/>
        <v>0</v>
      </c>
      <c r="BZ172" s="120">
        <f t="shared" si="71"/>
        <v>0</v>
      </c>
      <c r="CA172" s="120">
        <f t="shared" si="71"/>
        <v>0</v>
      </c>
      <c r="CB172" s="120">
        <f t="shared" si="71"/>
        <v>0</v>
      </c>
      <c r="CC172" s="120">
        <f t="shared" si="71"/>
        <v>0</v>
      </c>
      <c r="CD172" s="120">
        <f t="shared" si="71"/>
        <v>0</v>
      </c>
      <c r="CE172" s="120">
        <f t="shared" si="71"/>
        <v>0</v>
      </c>
      <c r="CF172" s="120">
        <f t="shared" si="71"/>
        <v>0</v>
      </c>
      <c r="CG172" s="120">
        <f t="shared" si="71"/>
        <v>0</v>
      </c>
      <c r="CH172" s="120">
        <f t="shared" si="71"/>
        <v>0</v>
      </c>
      <c r="CI172" s="120">
        <f t="shared" si="72"/>
        <v>0</v>
      </c>
      <c r="CJ172" s="120">
        <f t="shared" si="72"/>
        <v>0</v>
      </c>
      <c r="CK172" s="120">
        <f t="shared" si="72"/>
        <v>0</v>
      </c>
      <c r="CL172" s="120">
        <f t="shared" si="72"/>
        <v>0</v>
      </c>
      <c r="CM172" s="120">
        <f t="shared" si="72"/>
        <v>0</v>
      </c>
      <c r="CN172" s="120">
        <f t="shared" si="72"/>
        <v>0</v>
      </c>
      <c r="CO172" s="120">
        <f t="shared" si="72"/>
        <v>0</v>
      </c>
      <c r="CP172" s="120">
        <f t="shared" si="72"/>
        <v>0</v>
      </c>
      <c r="CQ172" s="120">
        <f t="shared" si="72"/>
        <v>0</v>
      </c>
      <c r="CR172" s="120">
        <f t="shared" si="72"/>
        <v>0</v>
      </c>
      <c r="CS172" s="120">
        <f t="shared" si="73"/>
        <v>0</v>
      </c>
      <c r="CT172" s="120">
        <f t="shared" si="73"/>
        <v>0</v>
      </c>
      <c r="CU172" s="120">
        <f t="shared" si="73"/>
        <v>0</v>
      </c>
      <c r="CV172" s="120">
        <f t="shared" si="73"/>
        <v>0</v>
      </c>
      <c r="CW172" s="120">
        <f t="shared" si="73"/>
        <v>0</v>
      </c>
      <c r="CX172" s="120">
        <f t="shared" si="73"/>
        <v>0</v>
      </c>
      <c r="CY172" s="120">
        <f t="shared" si="73"/>
        <v>0</v>
      </c>
    </row>
    <row r="173" spans="1:103" ht="12" hidden="1">
      <c r="A173" s="18"/>
      <c r="B173" s="18"/>
      <c r="C173" s="18"/>
      <c r="D173" s="18"/>
      <c r="E173" s="18"/>
      <c r="F173" s="18"/>
      <c r="G173" s="18"/>
      <c r="H173" s="18"/>
      <c r="I173" s="18"/>
      <c r="J173" s="18"/>
      <c r="K173" s="18"/>
      <c r="L173" s="18"/>
      <c r="M173" s="18"/>
      <c r="N173" s="18"/>
      <c r="O173" s="18"/>
      <c r="P173" s="18"/>
      <c r="Q173" s="18"/>
      <c r="R173" s="18"/>
      <c r="Z173" s="116">
        <v>7000</v>
      </c>
      <c r="AA173" s="120">
        <f t="shared" si="66"/>
        <v>0</v>
      </c>
      <c r="AB173" s="120">
        <f t="shared" si="66"/>
        <v>0</v>
      </c>
      <c r="AC173" s="120">
        <f t="shared" si="66"/>
        <v>0</v>
      </c>
      <c r="AD173" s="120">
        <f t="shared" si="66"/>
        <v>0</v>
      </c>
      <c r="AE173" s="120">
        <f t="shared" si="66"/>
        <v>0</v>
      </c>
      <c r="AF173" s="120">
        <f t="shared" si="66"/>
        <v>0</v>
      </c>
      <c r="AG173" s="120">
        <f t="shared" si="66"/>
        <v>0</v>
      </c>
      <c r="AH173" s="120">
        <f t="shared" si="66"/>
        <v>0</v>
      </c>
      <c r="AI173" s="120">
        <f t="shared" si="66"/>
        <v>0</v>
      </c>
      <c r="AJ173" s="120">
        <f t="shared" si="66"/>
        <v>0</v>
      </c>
      <c r="AK173" s="120">
        <f t="shared" si="67"/>
        <v>0</v>
      </c>
      <c r="AL173" s="120">
        <f t="shared" si="67"/>
        <v>0</v>
      </c>
      <c r="AM173" s="120">
        <f t="shared" si="67"/>
        <v>0</v>
      </c>
      <c r="AN173" s="120">
        <f t="shared" si="67"/>
        <v>0</v>
      </c>
      <c r="AO173" s="120">
        <f t="shared" si="67"/>
        <v>0</v>
      </c>
      <c r="AP173" s="120">
        <f t="shared" si="67"/>
        <v>0</v>
      </c>
      <c r="AQ173" s="120">
        <f t="shared" si="67"/>
        <v>0</v>
      </c>
      <c r="AR173" s="120">
        <f t="shared" si="67"/>
        <v>0</v>
      </c>
      <c r="AS173" s="120">
        <f t="shared" si="67"/>
        <v>0</v>
      </c>
      <c r="AT173" s="120">
        <f t="shared" si="67"/>
        <v>0</v>
      </c>
      <c r="AU173" s="120">
        <f t="shared" si="68"/>
        <v>0</v>
      </c>
      <c r="AV173" s="120">
        <f t="shared" si="68"/>
        <v>0</v>
      </c>
      <c r="AW173" s="120">
        <f t="shared" si="68"/>
        <v>0</v>
      </c>
      <c r="AX173" s="120">
        <f t="shared" si="68"/>
        <v>0</v>
      </c>
      <c r="AY173" s="120">
        <f t="shared" si="68"/>
        <v>0</v>
      </c>
      <c r="AZ173" s="120">
        <f t="shared" si="68"/>
        <v>0</v>
      </c>
      <c r="BA173" s="120">
        <f t="shared" si="68"/>
        <v>0</v>
      </c>
      <c r="BB173" s="120">
        <f t="shared" si="68"/>
        <v>0</v>
      </c>
      <c r="BC173" s="120">
        <f t="shared" si="68"/>
        <v>0</v>
      </c>
      <c r="BD173" s="120">
        <f t="shared" si="68"/>
        <v>0</v>
      </c>
      <c r="BE173" s="120">
        <f t="shared" si="69"/>
        <v>0</v>
      </c>
      <c r="BF173" s="120">
        <f t="shared" si="69"/>
        <v>0</v>
      </c>
      <c r="BG173" s="120">
        <f t="shared" si="69"/>
        <v>0</v>
      </c>
      <c r="BH173" s="120">
        <f t="shared" si="69"/>
        <v>0</v>
      </c>
      <c r="BI173" s="120">
        <f t="shared" si="69"/>
        <v>0</v>
      </c>
      <c r="BJ173" s="120">
        <f t="shared" si="69"/>
        <v>0</v>
      </c>
      <c r="BK173" s="120">
        <f t="shared" si="69"/>
        <v>0</v>
      </c>
      <c r="BN173" s="116">
        <f t="shared" si="57"/>
        <v>7000</v>
      </c>
      <c r="BO173" s="120">
        <f t="shared" si="70"/>
        <v>0</v>
      </c>
      <c r="BP173" s="120">
        <f t="shared" si="70"/>
        <v>0</v>
      </c>
      <c r="BQ173" s="120">
        <f t="shared" si="70"/>
        <v>0</v>
      </c>
      <c r="BR173" s="120">
        <f t="shared" si="70"/>
        <v>0</v>
      </c>
      <c r="BS173" s="120">
        <f t="shared" si="70"/>
        <v>0</v>
      </c>
      <c r="BT173" s="120">
        <f t="shared" si="70"/>
        <v>0</v>
      </c>
      <c r="BU173" s="120">
        <f t="shared" si="70"/>
        <v>0</v>
      </c>
      <c r="BV173" s="120">
        <f t="shared" si="70"/>
        <v>0</v>
      </c>
      <c r="BW173" s="120">
        <f t="shared" si="70"/>
        <v>0</v>
      </c>
      <c r="BX173" s="120">
        <f t="shared" si="70"/>
        <v>0</v>
      </c>
      <c r="BY173" s="120">
        <f t="shared" si="71"/>
        <v>0</v>
      </c>
      <c r="BZ173" s="120">
        <f t="shared" si="71"/>
        <v>0</v>
      </c>
      <c r="CA173" s="120">
        <f t="shared" si="71"/>
        <v>0</v>
      </c>
      <c r="CB173" s="120">
        <f t="shared" si="71"/>
        <v>0</v>
      </c>
      <c r="CC173" s="120">
        <f t="shared" si="71"/>
        <v>0</v>
      </c>
      <c r="CD173" s="120">
        <f t="shared" si="71"/>
        <v>0</v>
      </c>
      <c r="CE173" s="120">
        <f t="shared" si="71"/>
        <v>0</v>
      </c>
      <c r="CF173" s="120">
        <f t="shared" si="71"/>
        <v>0</v>
      </c>
      <c r="CG173" s="120">
        <f t="shared" si="71"/>
        <v>0</v>
      </c>
      <c r="CH173" s="120">
        <f t="shared" si="71"/>
        <v>0</v>
      </c>
      <c r="CI173" s="120">
        <f t="shared" si="72"/>
        <v>0</v>
      </c>
      <c r="CJ173" s="120">
        <f t="shared" si="72"/>
        <v>0</v>
      </c>
      <c r="CK173" s="120">
        <f t="shared" si="72"/>
        <v>0</v>
      </c>
      <c r="CL173" s="120">
        <f t="shared" si="72"/>
        <v>0</v>
      </c>
      <c r="CM173" s="120">
        <f t="shared" si="72"/>
        <v>0</v>
      </c>
      <c r="CN173" s="120">
        <f t="shared" si="72"/>
        <v>0</v>
      </c>
      <c r="CO173" s="120">
        <f t="shared" si="72"/>
        <v>0</v>
      </c>
      <c r="CP173" s="120">
        <f t="shared" si="72"/>
        <v>0</v>
      </c>
      <c r="CQ173" s="120">
        <f t="shared" si="72"/>
        <v>0</v>
      </c>
      <c r="CR173" s="120">
        <f t="shared" si="72"/>
        <v>0</v>
      </c>
      <c r="CS173" s="120">
        <f t="shared" si="73"/>
        <v>0</v>
      </c>
      <c r="CT173" s="120">
        <f t="shared" si="73"/>
        <v>0</v>
      </c>
      <c r="CU173" s="120">
        <f t="shared" si="73"/>
        <v>0</v>
      </c>
      <c r="CV173" s="120">
        <f t="shared" si="73"/>
        <v>0</v>
      </c>
      <c r="CW173" s="120">
        <f t="shared" si="73"/>
        <v>0</v>
      </c>
      <c r="CX173" s="120">
        <f t="shared" si="73"/>
        <v>0</v>
      </c>
      <c r="CY173" s="120">
        <f t="shared" si="73"/>
        <v>0</v>
      </c>
    </row>
    <row r="174" spans="1:103" ht="12" hidden="1">
      <c r="A174" s="18"/>
      <c r="B174" s="18"/>
      <c r="C174" s="18"/>
      <c r="D174" s="18"/>
      <c r="E174" s="18"/>
      <c r="F174" s="18"/>
      <c r="G174" s="18"/>
      <c r="H174" s="18"/>
      <c r="I174" s="18"/>
      <c r="J174" s="18"/>
      <c r="K174" s="18"/>
      <c r="L174" s="18"/>
      <c r="M174" s="18"/>
      <c r="N174" s="18"/>
      <c r="O174" s="18"/>
      <c r="P174" s="18"/>
      <c r="Q174" s="18"/>
      <c r="R174" s="18"/>
      <c r="Z174" s="116">
        <v>8000</v>
      </c>
      <c r="AA174" s="120">
        <f t="shared" si="66"/>
        <v>0</v>
      </c>
      <c r="AB174" s="120">
        <f t="shared" si="66"/>
        <v>0</v>
      </c>
      <c r="AC174" s="120">
        <f t="shared" si="66"/>
        <v>0</v>
      </c>
      <c r="AD174" s="120">
        <f t="shared" si="66"/>
        <v>0</v>
      </c>
      <c r="AE174" s="120">
        <f t="shared" si="66"/>
        <v>0</v>
      </c>
      <c r="AF174" s="120">
        <f t="shared" si="66"/>
        <v>0</v>
      </c>
      <c r="AG174" s="120">
        <f t="shared" si="66"/>
        <v>0</v>
      </c>
      <c r="AH174" s="120">
        <f t="shared" si="66"/>
        <v>0</v>
      </c>
      <c r="AI174" s="120">
        <f t="shared" si="66"/>
        <v>0</v>
      </c>
      <c r="AJ174" s="120">
        <f t="shared" si="66"/>
        <v>0</v>
      </c>
      <c r="AK174" s="120">
        <f t="shared" si="67"/>
        <v>0</v>
      </c>
      <c r="AL174" s="120">
        <f t="shared" si="67"/>
        <v>0</v>
      </c>
      <c r="AM174" s="120">
        <f t="shared" si="67"/>
        <v>0</v>
      </c>
      <c r="AN174" s="120">
        <f t="shared" si="67"/>
        <v>0</v>
      </c>
      <c r="AO174" s="120">
        <f t="shared" si="67"/>
        <v>0</v>
      </c>
      <c r="AP174" s="120">
        <f t="shared" si="67"/>
        <v>0</v>
      </c>
      <c r="AQ174" s="120">
        <f t="shared" si="67"/>
        <v>0</v>
      </c>
      <c r="AR174" s="120">
        <f t="shared" si="67"/>
        <v>0</v>
      </c>
      <c r="AS174" s="120">
        <f t="shared" si="67"/>
        <v>0</v>
      </c>
      <c r="AT174" s="120">
        <f t="shared" si="67"/>
        <v>0</v>
      </c>
      <c r="AU174" s="120">
        <f t="shared" si="68"/>
        <v>0</v>
      </c>
      <c r="AV174" s="120">
        <f t="shared" si="68"/>
        <v>0</v>
      </c>
      <c r="AW174" s="120">
        <f t="shared" si="68"/>
        <v>0</v>
      </c>
      <c r="AX174" s="120">
        <f t="shared" si="68"/>
        <v>0</v>
      </c>
      <c r="AY174" s="120">
        <f t="shared" si="68"/>
        <v>0</v>
      </c>
      <c r="AZ174" s="120">
        <f t="shared" si="68"/>
        <v>0</v>
      </c>
      <c r="BA174" s="120">
        <f t="shared" si="68"/>
        <v>0</v>
      </c>
      <c r="BB174" s="120">
        <f t="shared" si="68"/>
        <v>0</v>
      </c>
      <c r="BC174" s="120">
        <f t="shared" si="68"/>
        <v>0</v>
      </c>
      <c r="BD174" s="120">
        <f t="shared" si="68"/>
        <v>0</v>
      </c>
      <c r="BE174" s="120">
        <f t="shared" si="69"/>
        <v>0</v>
      </c>
      <c r="BF174" s="120">
        <f t="shared" si="69"/>
        <v>0</v>
      </c>
      <c r="BG174" s="120">
        <f t="shared" si="69"/>
        <v>0</v>
      </c>
      <c r="BH174" s="120">
        <f t="shared" si="69"/>
        <v>0</v>
      </c>
      <c r="BI174" s="120">
        <f t="shared" si="69"/>
        <v>0</v>
      </c>
      <c r="BJ174" s="120">
        <f t="shared" si="69"/>
        <v>0</v>
      </c>
      <c r="BK174" s="120">
        <f t="shared" si="69"/>
        <v>0</v>
      </c>
      <c r="BN174" s="116">
        <f t="shared" si="57"/>
        <v>8000</v>
      </c>
      <c r="BO174" s="120">
        <f t="shared" si="70"/>
        <v>0</v>
      </c>
      <c r="BP174" s="120">
        <f t="shared" si="70"/>
        <v>0</v>
      </c>
      <c r="BQ174" s="120">
        <f t="shared" si="70"/>
        <v>0</v>
      </c>
      <c r="BR174" s="120">
        <f t="shared" si="70"/>
        <v>0</v>
      </c>
      <c r="BS174" s="120">
        <f t="shared" si="70"/>
        <v>0</v>
      </c>
      <c r="BT174" s="120">
        <f t="shared" si="70"/>
        <v>0</v>
      </c>
      <c r="BU174" s="120">
        <f t="shared" si="70"/>
        <v>0</v>
      </c>
      <c r="BV174" s="120">
        <f t="shared" si="70"/>
        <v>0</v>
      </c>
      <c r="BW174" s="120">
        <f t="shared" si="70"/>
        <v>0</v>
      </c>
      <c r="BX174" s="120">
        <f t="shared" si="70"/>
        <v>0</v>
      </c>
      <c r="BY174" s="120">
        <f t="shared" si="71"/>
        <v>0</v>
      </c>
      <c r="BZ174" s="120">
        <f t="shared" si="71"/>
        <v>0</v>
      </c>
      <c r="CA174" s="120">
        <f t="shared" si="71"/>
        <v>0</v>
      </c>
      <c r="CB174" s="120">
        <f t="shared" si="71"/>
        <v>0</v>
      </c>
      <c r="CC174" s="120">
        <f t="shared" si="71"/>
        <v>0</v>
      </c>
      <c r="CD174" s="120">
        <f t="shared" si="71"/>
        <v>0</v>
      </c>
      <c r="CE174" s="120">
        <f t="shared" si="71"/>
        <v>0</v>
      </c>
      <c r="CF174" s="120">
        <f t="shared" si="71"/>
        <v>0</v>
      </c>
      <c r="CG174" s="120">
        <f t="shared" si="71"/>
        <v>0</v>
      </c>
      <c r="CH174" s="120">
        <f t="shared" si="71"/>
        <v>0</v>
      </c>
      <c r="CI174" s="120">
        <f t="shared" si="72"/>
        <v>0</v>
      </c>
      <c r="CJ174" s="120">
        <f t="shared" si="72"/>
        <v>0</v>
      </c>
      <c r="CK174" s="120">
        <f t="shared" si="72"/>
        <v>0</v>
      </c>
      <c r="CL174" s="120">
        <f t="shared" si="72"/>
        <v>0</v>
      </c>
      <c r="CM174" s="120">
        <f t="shared" si="72"/>
        <v>0</v>
      </c>
      <c r="CN174" s="120">
        <f t="shared" si="72"/>
        <v>0</v>
      </c>
      <c r="CO174" s="120">
        <f t="shared" si="72"/>
        <v>0</v>
      </c>
      <c r="CP174" s="120">
        <f t="shared" si="72"/>
        <v>0</v>
      </c>
      <c r="CQ174" s="120">
        <f t="shared" si="72"/>
        <v>0</v>
      </c>
      <c r="CR174" s="120">
        <f t="shared" si="72"/>
        <v>0</v>
      </c>
      <c r="CS174" s="120">
        <f t="shared" si="73"/>
        <v>0</v>
      </c>
      <c r="CT174" s="120">
        <f t="shared" si="73"/>
        <v>0</v>
      </c>
      <c r="CU174" s="120">
        <f t="shared" si="73"/>
        <v>0</v>
      </c>
      <c r="CV174" s="120">
        <f t="shared" si="73"/>
        <v>0</v>
      </c>
      <c r="CW174" s="120">
        <f t="shared" si="73"/>
        <v>0</v>
      </c>
      <c r="CX174" s="120">
        <f t="shared" si="73"/>
        <v>0</v>
      </c>
      <c r="CY174" s="120">
        <f t="shared" si="73"/>
        <v>0</v>
      </c>
    </row>
    <row r="175" spans="1:103" ht="12" hidden="1">
      <c r="A175" s="18"/>
      <c r="B175" s="18"/>
      <c r="C175" s="18"/>
      <c r="D175" s="18"/>
      <c r="E175" s="18"/>
      <c r="F175" s="18"/>
      <c r="G175" s="18"/>
      <c r="H175" s="18"/>
      <c r="I175" s="18"/>
      <c r="J175" s="18"/>
      <c r="K175" s="18"/>
      <c r="L175" s="18"/>
      <c r="M175" s="18"/>
      <c r="N175" s="18"/>
      <c r="O175" s="18"/>
      <c r="P175" s="18"/>
      <c r="Q175" s="18"/>
      <c r="R175" s="18"/>
      <c r="Z175" s="116">
        <v>9000</v>
      </c>
      <c r="AA175" s="120">
        <f t="shared" si="66"/>
        <v>0</v>
      </c>
      <c r="AB175" s="120">
        <f t="shared" si="66"/>
        <v>0</v>
      </c>
      <c r="AC175" s="120">
        <f t="shared" si="66"/>
        <v>0</v>
      </c>
      <c r="AD175" s="120">
        <f t="shared" si="66"/>
        <v>0</v>
      </c>
      <c r="AE175" s="120">
        <f t="shared" si="66"/>
        <v>0</v>
      </c>
      <c r="AF175" s="120">
        <f t="shared" si="66"/>
        <v>0</v>
      </c>
      <c r="AG175" s="120">
        <f t="shared" si="66"/>
        <v>0</v>
      </c>
      <c r="AH175" s="120">
        <f t="shared" si="66"/>
        <v>0</v>
      </c>
      <c r="AI175" s="120">
        <f t="shared" si="66"/>
        <v>0</v>
      </c>
      <c r="AJ175" s="120">
        <f t="shared" si="66"/>
        <v>0</v>
      </c>
      <c r="AK175" s="120">
        <f t="shared" si="67"/>
        <v>0</v>
      </c>
      <c r="AL175" s="120">
        <f t="shared" si="67"/>
        <v>0</v>
      </c>
      <c r="AM175" s="120">
        <f t="shared" si="67"/>
        <v>0</v>
      </c>
      <c r="AN175" s="120">
        <f t="shared" si="67"/>
        <v>0</v>
      </c>
      <c r="AO175" s="120">
        <f t="shared" si="67"/>
        <v>0</v>
      </c>
      <c r="AP175" s="120">
        <f t="shared" si="67"/>
        <v>0</v>
      </c>
      <c r="AQ175" s="120">
        <f t="shared" si="67"/>
        <v>0</v>
      </c>
      <c r="AR175" s="120">
        <f t="shared" si="67"/>
        <v>0</v>
      </c>
      <c r="AS175" s="120">
        <f t="shared" si="67"/>
        <v>0</v>
      </c>
      <c r="AT175" s="120">
        <f t="shared" si="67"/>
        <v>0</v>
      </c>
      <c r="AU175" s="120">
        <f t="shared" si="68"/>
        <v>0</v>
      </c>
      <c r="AV175" s="120">
        <f t="shared" si="68"/>
        <v>0</v>
      </c>
      <c r="AW175" s="120">
        <f t="shared" si="68"/>
        <v>0</v>
      </c>
      <c r="AX175" s="120">
        <f t="shared" si="68"/>
        <v>0</v>
      </c>
      <c r="AY175" s="120">
        <f t="shared" si="68"/>
        <v>0</v>
      </c>
      <c r="AZ175" s="120">
        <f t="shared" si="68"/>
        <v>0</v>
      </c>
      <c r="BA175" s="120">
        <f t="shared" si="68"/>
        <v>0</v>
      </c>
      <c r="BB175" s="120">
        <f t="shared" si="68"/>
        <v>0</v>
      </c>
      <c r="BC175" s="120">
        <f t="shared" si="68"/>
        <v>0</v>
      </c>
      <c r="BD175" s="120">
        <f t="shared" si="68"/>
        <v>0</v>
      </c>
      <c r="BE175" s="120">
        <f t="shared" si="69"/>
        <v>0</v>
      </c>
      <c r="BF175" s="120">
        <f t="shared" si="69"/>
        <v>0</v>
      </c>
      <c r="BG175" s="120">
        <f t="shared" si="69"/>
        <v>0</v>
      </c>
      <c r="BH175" s="120">
        <f t="shared" si="69"/>
        <v>0</v>
      </c>
      <c r="BI175" s="120">
        <f t="shared" si="69"/>
        <v>0</v>
      </c>
      <c r="BJ175" s="120">
        <f t="shared" si="69"/>
        <v>0</v>
      </c>
      <c r="BK175" s="120">
        <f t="shared" si="69"/>
        <v>0</v>
      </c>
      <c r="BN175" s="116">
        <f t="shared" si="57"/>
        <v>9000</v>
      </c>
      <c r="BO175" s="120">
        <f t="shared" si="70"/>
        <v>0</v>
      </c>
      <c r="BP175" s="120">
        <f t="shared" si="70"/>
        <v>0</v>
      </c>
      <c r="BQ175" s="120">
        <f t="shared" si="70"/>
        <v>0</v>
      </c>
      <c r="BR175" s="120">
        <f t="shared" si="70"/>
        <v>0</v>
      </c>
      <c r="BS175" s="120">
        <f t="shared" si="70"/>
        <v>0</v>
      </c>
      <c r="BT175" s="120">
        <f t="shared" si="70"/>
        <v>0</v>
      </c>
      <c r="BU175" s="120">
        <f t="shared" si="70"/>
        <v>0</v>
      </c>
      <c r="BV175" s="120">
        <f t="shared" si="70"/>
        <v>0</v>
      </c>
      <c r="BW175" s="120">
        <f t="shared" si="70"/>
        <v>0</v>
      </c>
      <c r="BX175" s="120">
        <f t="shared" si="70"/>
        <v>0</v>
      </c>
      <c r="BY175" s="120">
        <f t="shared" si="71"/>
        <v>0</v>
      </c>
      <c r="BZ175" s="120">
        <f t="shared" si="71"/>
        <v>0</v>
      </c>
      <c r="CA175" s="120">
        <f t="shared" si="71"/>
        <v>0</v>
      </c>
      <c r="CB175" s="120">
        <f t="shared" si="71"/>
        <v>0</v>
      </c>
      <c r="CC175" s="120">
        <f t="shared" si="71"/>
        <v>0</v>
      </c>
      <c r="CD175" s="120">
        <f t="shared" si="71"/>
        <v>0</v>
      </c>
      <c r="CE175" s="120">
        <f t="shared" si="71"/>
        <v>0</v>
      </c>
      <c r="CF175" s="120">
        <f t="shared" si="71"/>
        <v>0</v>
      </c>
      <c r="CG175" s="120">
        <f t="shared" si="71"/>
        <v>0</v>
      </c>
      <c r="CH175" s="120">
        <f t="shared" si="71"/>
        <v>0</v>
      </c>
      <c r="CI175" s="120">
        <f t="shared" si="72"/>
        <v>0</v>
      </c>
      <c r="CJ175" s="120">
        <f t="shared" si="72"/>
        <v>0</v>
      </c>
      <c r="CK175" s="120">
        <f t="shared" si="72"/>
        <v>0</v>
      </c>
      <c r="CL175" s="120">
        <f t="shared" si="72"/>
        <v>0</v>
      </c>
      <c r="CM175" s="120">
        <f t="shared" si="72"/>
        <v>0</v>
      </c>
      <c r="CN175" s="120">
        <f t="shared" si="72"/>
        <v>0</v>
      </c>
      <c r="CO175" s="120">
        <f t="shared" si="72"/>
        <v>0</v>
      </c>
      <c r="CP175" s="120">
        <f t="shared" si="72"/>
        <v>0</v>
      </c>
      <c r="CQ175" s="120">
        <f t="shared" si="72"/>
        <v>0</v>
      </c>
      <c r="CR175" s="120">
        <f t="shared" si="72"/>
        <v>0</v>
      </c>
      <c r="CS175" s="120">
        <f t="shared" si="73"/>
        <v>0</v>
      </c>
      <c r="CT175" s="120">
        <f t="shared" si="73"/>
        <v>0</v>
      </c>
      <c r="CU175" s="120">
        <f t="shared" si="73"/>
        <v>0</v>
      </c>
      <c r="CV175" s="120">
        <f t="shared" si="73"/>
        <v>0</v>
      </c>
      <c r="CW175" s="120">
        <f t="shared" si="73"/>
        <v>0</v>
      </c>
      <c r="CX175" s="120">
        <f t="shared" si="73"/>
        <v>0</v>
      </c>
      <c r="CY175" s="120">
        <f t="shared" si="73"/>
        <v>0</v>
      </c>
    </row>
    <row r="176" spans="1:103" ht="12" hidden="1">
      <c r="A176" s="18"/>
      <c r="B176" s="18"/>
      <c r="C176" s="18"/>
      <c r="D176" s="18"/>
      <c r="E176" s="18"/>
      <c r="F176" s="18"/>
      <c r="G176" s="18"/>
      <c r="H176" s="18"/>
      <c r="I176" s="18"/>
      <c r="J176" s="18"/>
      <c r="K176" s="18"/>
      <c r="L176" s="18"/>
      <c r="M176" s="18"/>
      <c r="N176" s="18"/>
      <c r="O176" s="18"/>
      <c r="P176" s="18"/>
      <c r="Q176" s="18"/>
      <c r="R176" s="18"/>
      <c r="Z176" s="116">
        <v>10000</v>
      </c>
      <c r="AA176" s="120">
        <f t="shared" si="66"/>
        <v>0</v>
      </c>
      <c r="AB176" s="120">
        <f t="shared" si="66"/>
        <v>0</v>
      </c>
      <c r="AC176" s="120">
        <f t="shared" si="66"/>
        <v>0</v>
      </c>
      <c r="AD176" s="120">
        <f t="shared" si="66"/>
        <v>0</v>
      </c>
      <c r="AE176" s="120">
        <f t="shared" si="66"/>
        <v>0</v>
      </c>
      <c r="AF176" s="120">
        <f t="shared" si="66"/>
        <v>0</v>
      </c>
      <c r="AG176" s="120">
        <f t="shared" si="66"/>
        <v>0</v>
      </c>
      <c r="AH176" s="120">
        <f t="shared" si="66"/>
        <v>0</v>
      </c>
      <c r="AI176" s="120">
        <f t="shared" si="66"/>
        <v>0</v>
      </c>
      <c r="AJ176" s="120">
        <f t="shared" si="66"/>
        <v>0</v>
      </c>
      <c r="AK176" s="120">
        <f t="shared" si="67"/>
        <v>0</v>
      </c>
      <c r="AL176" s="120">
        <f t="shared" si="67"/>
        <v>0</v>
      </c>
      <c r="AM176" s="120">
        <f t="shared" si="67"/>
        <v>0</v>
      </c>
      <c r="AN176" s="120">
        <f t="shared" si="67"/>
        <v>0</v>
      </c>
      <c r="AO176" s="120">
        <f t="shared" si="67"/>
        <v>0</v>
      </c>
      <c r="AP176" s="120">
        <f t="shared" si="67"/>
        <v>0</v>
      </c>
      <c r="AQ176" s="120">
        <f t="shared" si="67"/>
        <v>0</v>
      </c>
      <c r="AR176" s="120">
        <f t="shared" si="67"/>
        <v>0</v>
      </c>
      <c r="AS176" s="120">
        <f t="shared" si="67"/>
        <v>0</v>
      </c>
      <c r="AT176" s="120">
        <f t="shared" si="67"/>
        <v>0</v>
      </c>
      <c r="AU176" s="120">
        <f t="shared" si="68"/>
        <v>0</v>
      </c>
      <c r="AV176" s="120">
        <f t="shared" si="68"/>
        <v>0</v>
      </c>
      <c r="AW176" s="120">
        <f t="shared" si="68"/>
        <v>0</v>
      </c>
      <c r="AX176" s="120">
        <f t="shared" si="68"/>
        <v>0</v>
      </c>
      <c r="AY176" s="120">
        <f t="shared" si="68"/>
        <v>0</v>
      </c>
      <c r="AZ176" s="120">
        <f t="shared" si="68"/>
        <v>0</v>
      </c>
      <c r="BA176" s="120">
        <f t="shared" si="68"/>
        <v>0</v>
      </c>
      <c r="BB176" s="120">
        <f t="shared" si="68"/>
        <v>0</v>
      </c>
      <c r="BC176" s="120">
        <f t="shared" si="68"/>
        <v>0</v>
      </c>
      <c r="BD176" s="120">
        <f t="shared" si="68"/>
        <v>0</v>
      </c>
      <c r="BE176" s="120">
        <f t="shared" si="69"/>
        <v>0</v>
      </c>
      <c r="BF176" s="120">
        <f t="shared" si="69"/>
        <v>0</v>
      </c>
      <c r="BG176" s="120">
        <f t="shared" si="69"/>
        <v>0</v>
      </c>
      <c r="BH176" s="120">
        <f t="shared" si="69"/>
        <v>0</v>
      </c>
      <c r="BI176" s="120">
        <f t="shared" si="69"/>
        <v>0</v>
      </c>
      <c r="BJ176" s="120">
        <f t="shared" si="69"/>
        <v>0</v>
      </c>
      <c r="BK176" s="120">
        <f t="shared" si="69"/>
        <v>0</v>
      </c>
      <c r="BN176" s="116">
        <f t="shared" si="57"/>
        <v>10000</v>
      </c>
      <c r="BO176" s="120">
        <f t="shared" si="70"/>
        <v>0</v>
      </c>
      <c r="BP176" s="120">
        <f t="shared" si="70"/>
        <v>0</v>
      </c>
      <c r="BQ176" s="120">
        <f t="shared" si="70"/>
        <v>0</v>
      </c>
      <c r="BR176" s="120">
        <f t="shared" si="70"/>
        <v>0</v>
      </c>
      <c r="BS176" s="120">
        <f t="shared" si="70"/>
        <v>0</v>
      </c>
      <c r="BT176" s="120">
        <f t="shared" si="70"/>
        <v>0</v>
      </c>
      <c r="BU176" s="120">
        <f t="shared" si="70"/>
        <v>0</v>
      </c>
      <c r="BV176" s="120">
        <f t="shared" si="70"/>
        <v>0</v>
      </c>
      <c r="BW176" s="120">
        <f t="shared" si="70"/>
        <v>0</v>
      </c>
      <c r="BX176" s="120">
        <f t="shared" si="70"/>
        <v>0</v>
      </c>
      <c r="BY176" s="120">
        <f t="shared" si="71"/>
        <v>0</v>
      </c>
      <c r="BZ176" s="120">
        <f t="shared" si="71"/>
        <v>0</v>
      </c>
      <c r="CA176" s="120">
        <f t="shared" si="71"/>
        <v>0</v>
      </c>
      <c r="CB176" s="120">
        <f t="shared" si="71"/>
        <v>0</v>
      </c>
      <c r="CC176" s="120">
        <f t="shared" si="71"/>
        <v>0</v>
      </c>
      <c r="CD176" s="120">
        <f t="shared" si="71"/>
        <v>0</v>
      </c>
      <c r="CE176" s="120">
        <f t="shared" si="71"/>
        <v>0</v>
      </c>
      <c r="CF176" s="120">
        <f t="shared" si="71"/>
        <v>0</v>
      </c>
      <c r="CG176" s="120">
        <f t="shared" si="71"/>
        <v>0</v>
      </c>
      <c r="CH176" s="120">
        <f t="shared" si="71"/>
        <v>0</v>
      </c>
      <c r="CI176" s="120">
        <f t="shared" si="72"/>
        <v>0</v>
      </c>
      <c r="CJ176" s="120">
        <f t="shared" si="72"/>
        <v>0</v>
      </c>
      <c r="CK176" s="120">
        <f t="shared" si="72"/>
        <v>0</v>
      </c>
      <c r="CL176" s="120">
        <f t="shared" si="72"/>
        <v>0</v>
      </c>
      <c r="CM176" s="120">
        <f t="shared" si="72"/>
        <v>0</v>
      </c>
      <c r="CN176" s="120">
        <f t="shared" si="72"/>
        <v>0</v>
      </c>
      <c r="CO176" s="120">
        <f t="shared" si="72"/>
        <v>0</v>
      </c>
      <c r="CP176" s="120">
        <f t="shared" si="72"/>
        <v>0</v>
      </c>
      <c r="CQ176" s="120">
        <f t="shared" si="72"/>
        <v>0</v>
      </c>
      <c r="CR176" s="120">
        <f t="shared" si="72"/>
        <v>0</v>
      </c>
      <c r="CS176" s="120">
        <f t="shared" si="73"/>
        <v>0</v>
      </c>
      <c r="CT176" s="120">
        <f t="shared" si="73"/>
        <v>0</v>
      </c>
      <c r="CU176" s="120">
        <f t="shared" si="73"/>
        <v>0</v>
      </c>
      <c r="CV176" s="120">
        <f t="shared" si="73"/>
        <v>0</v>
      </c>
      <c r="CW176" s="120">
        <f t="shared" si="73"/>
        <v>0</v>
      </c>
      <c r="CX176" s="120">
        <f t="shared" si="73"/>
        <v>0</v>
      </c>
      <c r="CY176" s="120">
        <f t="shared" si="73"/>
        <v>0</v>
      </c>
    </row>
    <row r="177" spans="1:103" ht="12" hidden="1">
      <c r="A177" s="18"/>
      <c r="B177" s="18"/>
      <c r="C177" s="18"/>
      <c r="D177" s="18"/>
      <c r="E177" s="18"/>
      <c r="F177" s="18"/>
      <c r="G177" s="18"/>
      <c r="H177" s="18"/>
      <c r="I177" s="18"/>
      <c r="J177" s="18"/>
      <c r="K177" s="18"/>
      <c r="L177" s="18"/>
      <c r="M177" s="18"/>
      <c r="N177" s="18"/>
      <c r="O177" s="18"/>
      <c r="P177" s="18"/>
      <c r="Q177" s="18"/>
      <c r="R177" s="18"/>
      <c r="Z177" s="116">
        <v>11000</v>
      </c>
      <c r="AA177" s="120">
        <f t="shared" si="66"/>
        <v>0</v>
      </c>
      <c r="AB177" s="120">
        <f t="shared" si="66"/>
        <v>0</v>
      </c>
      <c r="AC177" s="120">
        <f t="shared" si="66"/>
        <v>0</v>
      </c>
      <c r="AD177" s="120">
        <f t="shared" si="66"/>
        <v>0</v>
      </c>
      <c r="AE177" s="120">
        <f t="shared" si="66"/>
        <v>0</v>
      </c>
      <c r="AF177" s="120">
        <f t="shared" si="66"/>
        <v>0</v>
      </c>
      <c r="AG177" s="120">
        <f t="shared" si="66"/>
        <v>0</v>
      </c>
      <c r="AH177" s="120">
        <f t="shared" si="66"/>
        <v>0</v>
      </c>
      <c r="AI177" s="120">
        <f t="shared" si="66"/>
        <v>0</v>
      </c>
      <c r="AJ177" s="120">
        <f t="shared" si="66"/>
        <v>0</v>
      </c>
      <c r="AK177" s="120">
        <f t="shared" si="67"/>
        <v>0</v>
      </c>
      <c r="AL177" s="120">
        <f t="shared" si="67"/>
        <v>0</v>
      </c>
      <c r="AM177" s="120">
        <f t="shared" si="67"/>
        <v>0</v>
      </c>
      <c r="AN177" s="120">
        <f t="shared" si="67"/>
        <v>0</v>
      </c>
      <c r="AO177" s="120">
        <f t="shared" si="67"/>
        <v>0</v>
      </c>
      <c r="AP177" s="120">
        <f t="shared" si="67"/>
        <v>0</v>
      </c>
      <c r="AQ177" s="120">
        <f t="shared" si="67"/>
        <v>0</v>
      </c>
      <c r="AR177" s="120">
        <f t="shared" si="67"/>
        <v>0</v>
      </c>
      <c r="AS177" s="120">
        <f t="shared" si="67"/>
        <v>0</v>
      </c>
      <c r="AT177" s="120">
        <f t="shared" si="67"/>
        <v>0</v>
      </c>
      <c r="AU177" s="120">
        <f t="shared" si="68"/>
        <v>0</v>
      </c>
      <c r="AV177" s="120">
        <f t="shared" si="68"/>
        <v>0</v>
      </c>
      <c r="AW177" s="120">
        <f t="shared" si="68"/>
        <v>0</v>
      </c>
      <c r="AX177" s="120">
        <f t="shared" si="68"/>
        <v>0</v>
      </c>
      <c r="AY177" s="120">
        <f t="shared" si="68"/>
        <v>0</v>
      </c>
      <c r="AZ177" s="120">
        <f t="shared" si="68"/>
        <v>0</v>
      </c>
      <c r="BA177" s="120">
        <f t="shared" si="68"/>
        <v>0</v>
      </c>
      <c r="BB177" s="120">
        <f t="shared" si="68"/>
        <v>0</v>
      </c>
      <c r="BC177" s="120">
        <f t="shared" si="68"/>
        <v>0</v>
      </c>
      <c r="BD177" s="120">
        <f t="shared" si="68"/>
        <v>0</v>
      </c>
      <c r="BE177" s="120">
        <f t="shared" si="69"/>
        <v>0</v>
      </c>
      <c r="BF177" s="120">
        <f t="shared" si="69"/>
        <v>0</v>
      </c>
      <c r="BG177" s="120">
        <f t="shared" si="69"/>
        <v>0</v>
      </c>
      <c r="BH177" s="120">
        <f t="shared" si="69"/>
        <v>0</v>
      </c>
      <c r="BI177" s="120">
        <f t="shared" si="69"/>
        <v>0</v>
      </c>
      <c r="BJ177" s="120">
        <f t="shared" si="69"/>
        <v>0</v>
      </c>
      <c r="BK177" s="120">
        <f t="shared" si="69"/>
        <v>0</v>
      </c>
      <c r="BN177" s="116">
        <f t="shared" si="57"/>
        <v>11000</v>
      </c>
      <c r="BO177" s="120">
        <f t="shared" si="70"/>
        <v>0</v>
      </c>
      <c r="BP177" s="120">
        <f t="shared" si="70"/>
        <v>0</v>
      </c>
      <c r="BQ177" s="120">
        <f t="shared" si="70"/>
        <v>0</v>
      </c>
      <c r="BR177" s="120">
        <f t="shared" si="70"/>
        <v>0</v>
      </c>
      <c r="BS177" s="120">
        <f t="shared" si="70"/>
        <v>0</v>
      </c>
      <c r="BT177" s="120">
        <f t="shared" si="70"/>
        <v>0</v>
      </c>
      <c r="BU177" s="120">
        <f t="shared" si="70"/>
        <v>0</v>
      </c>
      <c r="BV177" s="120">
        <f t="shared" si="70"/>
        <v>0</v>
      </c>
      <c r="BW177" s="120">
        <f t="shared" si="70"/>
        <v>0</v>
      </c>
      <c r="BX177" s="120">
        <f t="shared" si="70"/>
        <v>0</v>
      </c>
      <c r="BY177" s="120">
        <f t="shared" si="71"/>
        <v>0</v>
      </c>
      <c r="BZ177" s="120">
        <f t="shared" si="71"/>
        <v>0</v>
      </c>
      <c r="CA177" s="120">
        <f t="shared" si="71"/>
        <v>0</v>
      </c>
      <c r="CB177" s="120">
        <f t="shared" si="71"/>
        <v>0</v>
      </c>
      <c r="CC177" s="120">
        <f t="shared" si="71"/>
        <v>0</v>
      </c>
      <c r="CD177" s="120">
        <f t="shared" si="71"/>
        <v>0</v>
      </c>
      <c r="CE177" s="120">
        <f t="shared" si="71"/>
        <v>0</v>
      </c>
      <c r="CF177" s="120">
        <f t="shared" si="71"/>
        <v>0</v>
      </c>
      <c r="CG177" s="120">
        <f t="shared" si="71"/>
        <v>0</v>
      </c>
      <c r="CH177" s="120">
        <f t="shared" si="71"/>
        <v>0</v>
      </c>
      <c r="CI177" s="120">
        <f t="shared" si="72"/>
        <v>0</v>
      </c>
      <c r="CJ177" s="120">
        <f t="shared" si="72"/>
        <v>0</v>
      </c>
      <c r="CK177" s="120">
        <f t="shared" si="72"/>
        <v>0</v>
      </c>
      <c r="CL177" s="120">
        <f t="shared" si="72"/>
        <v>0</v>
      </c>
      <c r="CM177" s="120">
        <f t="shared" si="72"/>
        <v>0</v>
      </c>
      <c r="CN177" s="120">
        <f t="shared" si="72"/>
        <v>0</v>
      </c>
      <c r="CO177" s="120">
        <f t="shared" si="72"/>
        <v>0</v>
      </c>
      <c r="CP177" s="120">
        <f t="shared" si="72"/>
        <v>0</v>
      </c>
      <c r="CQ177" s="120">
        <f t="shared" si="72"/>
        <v>0</v>
      </c>
      <c r="CR177" s="120">
        <f t="shared" si="72"/>
        <v>0</v>
      </c>
      <c r="CS177" s="120">
        <f t="shared" si="73"/>
        <v>0</v>
      </c>
      <c r="CT177" s="120">
        <f t="shared" si="73"/>
        <v>0</v>
      </c>
      <c r="CU177" s="120">
        <f t="shared" si="73"/>
        <v>0</v>
      </c>
      <c r="CV177" s="120">
        <f t="shared" si="73"/>
        <v>0</v>
      </c>
      <c r="CW177" s="120">
        <f t="shared" si="73"/>
        <v>0</v>
      </c>
      <c r="CX177" s="120">
        <f t="shared" si="73"/>
        <v>0</v>
      </c>
      <c r="CY177" s="120">
        <f t="shared" si="73"/>
        <v>0</v>
      </c>
    </row>
    <row r="178" spans="1:103" ht="12" hidden="1">
      <c r="A178" s="18"/>
      <c r="B178" s="18"/>
      <c r="C178" s="18"/>
      <c r="D178" s="18"/>
      <c r="E178" s="18"/>
      <c r="F178" s="18"/>
      <c r="G178" s="18"/>
      <c r="H178" s="18"/>
      <c r="I178" s="18"/>
      <c r="J178" s="18"/>
      <c r="K178" s="18"/>
      <c r="L178" s="18"/>
      <c r="M178" s="18"/>
      <c r="N178" s="18"/>
      <c r="O178" s="18"/>
      <c r="P178" s="18"/>
      <c r="Q178" s="18"/>
      <c r="R178" s="18"/>
      <c r="Z178" s="116">
        <v>12000</v>
      </c>
      <c r="AA178" s="120">
        <f t="shared" si="66"/>
        <v>0</v>
      </c>
      <c r="AB178" s="120">
        <f t="shared" si="66"/>
        <v>0</v>
      </c>
      <c r="AC178" s="120">
        <f t="shared" si="66"/>
        <v>0</v>
      </c>
      <c r="AD178" s="120">
        <f t="shared" si="66"/>
        <v>0</v>
      </c>
      <c r="AE178" s="120">
        <f t="shared" si="66"/>
        <v>0</v>
      </c>
      <c r="AF178" s="120">
        <f t="shared" si="66"/>
        <v>0</v>
      </c>
      <c r="AG178" s="120">
        <f t="shared" si="66"/>
        <v>0</v>
      </c>
      <c r="AH178" s="120">
        <f t="shared" si="66"/>
        <v>0</v>
      </c>
      <c r="AI178" s="120">
        <f t="shared" si="66"/>
        <v>0</v>
      </c>
      <c r="AJ178" s="120">
        <f t="shared" si="66"/>
        <v>0</v>
      </c>
      <c r="AK178" s="120">
        <f t="shared" si="67"/>
        <v>0</v>
      </c>
      <c r="AL178" s="120">
        <f t="shared" si="67"/>
        <v>0</v>
      </c>
      <c r="AM178" s="120">
        <f t="shared" si="67"/>
        <v>0</v>
      </c>
      <c r="AN178" s="120">
        <f t="shared" si="67"/>
        <v>0</v>
      </c>
      <c r="AO178" s="120">
        <f t="shared" si="67"/>
        <v>0</v>
      </c>
      <c r="AP178" s="120">
        <f t="shared" si="67"/>
        <v>0</v>
      </c>
      <c r="AQ178" s="120">
        <f t="shared" si="67"/>
        <v>0</v>
      </c>
      <c r="AR178" s="120">
        <f t="shared" si="67"/>
        <v>0</v>
      </c>
      <c r="AS178" s="120">
        <f t="shared" si="67"/>
        <v>0</v>
      </c>
      <c r="AT178" s="120">
        <f t="shared" si="67"/>
        <v>0</v>
      </c>
      <c r="AU178" s="120">
        <f t="shared" si="68"/>
        <v>0</v>
      </c>
      <c r="AV178" s="120">
        <f t="shared" si="68"/>
        <v>0</v>
      </c>
      <c r="AW178" s="120">
        <f t="shared" si="68"/>
        <v>0</v>
      </c>
      <c r="AX178" s="120">
        <f t="shared" si="68"/>
        <v>0</v>
      </c>
      <c r="AY178" s="120">
        <f t="shared" si="68"/>
        <v>0</v>
      </c>
      <c r="AZ178" s="120">
        <f t="shared" si="68"/>
        <v>0</v>
      </c>
      <c r="BA178" s="120">
        <f t="shared" si="68"/>
        <v>0</v>
      </c>
      <c r="BB178" s="120">
        <f t="shared" si="68"/>
        <v>0</v>
      </c>
      <c r="BC178" s="120">
        <f t="shared" si="68"/>
        <v>0</v>
      </c>
      <c r="BD178" s="120">
        <f t="shared" si="68"/>
        <v>0</v>
      </c>
      <c r="BE178" s="120">
        <f t="shared" si="69"/>
        <v>0</v>
      </c>
      <c r="BF178" s="120">
        <f t="shared" si="69"/>
        <v>0</v>
      </c>
      <c r="BG178" s="120">
        <f t="shared" si="69"/>
        <v>0</v>
      </c>
      <c r="BH178" s="120">
        <f t="shared" si="69"/>
        <v>0</v>
      </c>
      <c r="BI178" s="120">
        <f t="shared" si="69"/>
        <v>0</v>
      </c>
      <c r="BJ178" s="120">
        <f t="shared" si="69"/>
        <v>0</v>
      </c>
      <c r="BK178" s="120">
        <f t="shared" si="69"/>
        <v>0</v>
      </c>
      <c r="BN178" s="116">
        <f t="shared" si="57"/>
        <v>12000</v>
      </c>
      <c r="BO178" s="120">
        <f t="shared" si="70"/>
        <v>0</v>
      </c>
      <c r="BP178" s="120">
        <f t="shared" si="70"/>
        <v>0</v>
      </c>
      <c r="BQ178" s="120">
        <f t="shared" si="70"/>
        <v>0</v>
      </c>
      <c r="BR178" s="120">
        <f t="shared" si="70"/>
        <v>0</v>
      </c>
      <c r="BS178" s="120">
        <f t="shared" si="70"/>
        <v>0</v>
      </c>
      <c r="BT178" s="120">
        <f t="shared" si="70"/>
        <v>0</v>
      </c>
      <c r="BU178" s="120">
        <f t="shared" si="70"/>
        <v>0</v>
      </c>
      <c r="BV178" s="120">
        <f t="shared" si="70"/>
        <v>0</v>
      </c>
      <c r="BW178" s="120">
        <f t="shared" si="70"/>
        <v>0</v>
      </c>
      <c r="BX178" s="120">
        <f t="shared" si="70"/>
        <v>0</v>
      </c>
      <c r="BY178" s="120">
        <f t="shared" si="71"/>
        <v>0</v>
      </c>
      <c r="BZ178" s="120">
        <f t="shared" si="71"/>
        <v>0</v>
      </c>
      <c r="CA178" s="120">
        <f t="shared" si="71"/>
        <v>0</v>
      </c>
      <c r="CB178" s="120">
        <f t="shared" si="71"/>
        <v>0</v>
      </c>
      <c r="CC178" s="120">
        <f t="shared" si="71"/>
        <v>0</v>
      </c>
      <c r="CD178" s="120">
        <f t="shared" si="71"/>
        <v>0</v>
      </c>
      <c r="CE178" s="120">
        <f t="shared" si="71"/>
        <v>0</v>
      </c>
      <c r="CF178" s="120">
        <f t="shared" si="71"/>
        <v>0</v>
      </c>
      <c r="CG178" s="120">
        <f t="shared" si="71"/>
        <v>0</v>
      </c>
      <c r="CH178" s="120">
        <f t="shared" si="71"/>
        <v>0</v>
      </c>
      <c r="CI178" s="120">
        <f t="shared" si="72"/>
        <v>0</v>
      </c>
      <c r="CJ178" s="120">
        <f t="shared" si="72"/>
        <v>0</v>
      </c>
      <c r="CK178" s="120">
        <f t="shared" si="72"/>
        <v>0</v>
      </c>
      <c r="CL178" s="120">
        <f t="shared" si="72"/>
        <v>0</v>
      </c>
      <c r="CM178" s="120">
        <f t="shared" si="72"/>
        <v>0</v>
      </c>
      <c r="CN178" s="120">
        <f t="shared" si="72"/>
        <v>0</v>
      </c>
      <c r="CO178" s="120">
        <f t="shared" si="72"/>
        <v>0</v>
      </c>
      <c r="CP178" s="120">
        <f t="shared" si="72"/>
        <v>0</v>
      </c>
      <c r="CQ178" s="120">
        <f t="shared" si="72"/>
        <v>0</v>
      </c>
      <c r="CR178" s="120">
        <f t="shared" si="72"/>
        <v>0</v>
      </c>
      <c r="CS178" s="120">
        <f t="shared" si="73"/>
        <v>0</v>
      </c>
      <c r="CT178" s="120">
        <f t="shared" si="73"/>
        <v>0</v>
      </c>
      <c r="CU178" s="120">
        <f t="shared" si="73"/>
        <v>0</v>
      </c>
      <c r="CV178" s="120">
        <f t="shared" si="73"/>
        <v>0</v>
      </c>
      <c r="CW178" s="120">
        <f t="shared" si="73"/>
        <v>0</v>
      </c>
      <c r="CX178" s="120">
        <f t="shared" si="73"/>
        <v>0</v>
      </c>
      <c r="CY178" s="120">
        <f t="shared" si="73"/>
        <v>0</v>
      </c>
    </row>
    <row r="179" spans="1:103" ht="12" hidden="1">
      <c r="A179" s="18"/>
      <c r="B179" s="18"/>
      <c r="C179" s="18"/>
      <c r="D179" s="18"/>
      <c r="E179" s="18"/>
      <c r="F179" s="18"/>
      <c r="G179" s="18"/>
      <c r="H179" s="18"/>
      <c r="I179" s="18"/>
      <c r="J179" s="18"/>
      <c r="K179" s="18"/>
      <c r="L179" s="18"/>
      <c r="M179" s="18"/>
      <c r="N179" s="18"/>
      <c r="O179" s="18"/>
      <c r="P179" s="18"/>
      <c r="Q179" s="18"/>
      <c r="R179" s="18"/>
      <c r="Z179" s="116">
        <v>13000</v>
      </c>
      <c r="AA179" s="120">
        <f t="shared" si="66"/>
        <v>0</v>
      </c>
      <c r="AB179" s="120">
        <f t="shared" si="66"/>
        <v>0</v>
      </c>
      <c r="AC179" s="120">
        <f t="shared" si="66"/>
        <v>0</v>
      </c>
      <c r="AD179" s="120">
        <f t="shared" si="66"/>
        <v>0</v>
      </c>
      <c r="AE179" s="120">
        <f t="shared" si="66"/>
        <v>0</v>
      </c>
      <c r="AF179" s="120">
        <f t="shared" si="66"/>
        <v>0</v>
      </c>
      <c r="AG179" s="120">
        <f t="shared" si="66"/>
        <v>0</v>
      </c>
      <c r="AH179" s="120">
        <f t="shared" si="66"/>
        <v>0</v>
      </c>
      <c r="AI179" s="120">
        <f t="shared" si="66"/>
        <v>0</v>
      </c>
      <c r="AJ179" s="120">
        <f t="shared" si="66"/>
        <v>0</v>
      </c>
      <c r="AK179" s="120">
        <f t="shared" si="67"/>
        <v>0</v>
      </c>
      <c r="AL179" s="120">
        <f t="shared" si="67"/>
        <v>0</v>
      </c>
      <c r="AM179" s="120">
        <f t="shared" si="67"/>
        <v>0</v>
      </c>
      <c r="AN179" s="120">
        <f t="shared" si="67"/>
        <v>0</v>
      </c>
      <c r="AO179" s="120">
        <f t="shared" si="67"/>
        <v>0</v>
      </c>
      <c r="AP179" s="120">
        <f t="shared" si="67"/>
        <v>0</v>
      </c>
      <c r="AQ179" s="120">
        <f t="shared" si="67"/>
        <v>0</v>
      </c>
      <c r="AR179" s="120">
        <f t="shared" si="67"/>
        <v>0</v>
      </c>
      <c r="AS179" s="120">
        <f t="shared" si="67"/>
        <v>0</v>
      </c>
      <c r="AT179" s="120">
        <f t="shared" si="67"/>
        <v>0</v>
      </c>
      <c r="AU179" s="120">
        <f t="shared" si="68"/>
        <v>0</v>
      </c>
      <c r="AV179" s="120">
        <f t="shared" si="68"/>
        <v>0</v>
      </c>
      <c r="AW179" s="120">
        <f t="shared" si="68"/>
        <v>0</v>
      </c>
      <c r="AX179" s="120">
        <f t="shared" si="68"/>
        <v>0</v>
      </c>
      <c r="AY179" s="120">
        <f t="shared" si="68"/>
        <v>0</v>
      </c>
      <c r="AZ179" s="120">
        <f t="shared" si="68"/>
        <v>0</v>
      </c>
      <c r="BA179" s="120">
        <f t="shared" si="68"/>
        <v>0</v>
      </c>
      <c r="BB179" s="120">
        <f t="shared" si="68"/>
        <v>0</v>
      </c>
      <c r="BC179" s="120">
        <f t="shared" si="68"/>
        <v>0</v>
      </c>
      <c r="BD179" s="120">
        <f t="shared" si="68"/>
        <v>0</v>
      </c>
      <c r="BE179" s="120">
        <f t="shared" si="69"/>
        <v>0</v>
      </c>
      <c r="BF179" s="120">
        <f t="shared" si="69"/>
        <v>0</v>
      </c>
      <c r="BG179" s="120">
        <f t="shared" si="69"/>
        <v>0</v>
      </c>
      <c r="BH179" s="120">
        <f t="shared" si="69"/>
        <v>0</v>
      </c>
      <c r="BI179" s="120">
        <f t="shared" si="69"/>
        <v>0</v>
      </c>
      <c r="BJ179" s="120">
        <f t="shared" si="69"/>
        <v>0</v>
      </c>
      <c r="BK179" s="120">
        <f t="shared" si="69"/>
        <v>0</v>
      </c>
      <c r="BN179" s="116">
        <f t="shared" si="57"/>
        <v>13000</v>
      </c>
      <c r="BO179" s="120">
        <f t="shared" si="70"/>
        <v>0</v>
      </c>
      <c r="BP179" s="120">
        <f t="shared" si="70"/>
        <v>0</v>
      </c>
      <c r="BQ179" s="120">
        <f t="shared" si="70"/>
        <v>0</v>
      </c>
      <c r="BR179" s="120">
        <f t="shared" si="70"/>
        <v>0</v>
      </c>
      <c r="BS179" s="120">
        <f t="shared" si="70"/>
        <v>0</v>
      </c>
      <c r="BT179" s="120">
        <f t="shared" si="70"/>
        <v>0</v>
      </c>
      <c r="BU179" s="120">
        <f t="shared" si="70"/>
        <v>0</v>
      </c>
      <c r="BV179" s="120">
        <f t="shared" si="70"/>
        <v>0</v>
      </c>
      <c r="BW179" s="120">
        <f t="shared" si="70"/>
        <v>0</v>
      </c>
      <c r="BX179" s="120">
        <f t="shared" si="70"/>
        <v>0</v>
      </c>
      <c r="BY179" s="120">
        <f t="shared" si="71"/>
        <v>0</v>
      </c>
      <c r="BZ179" s="120">
        <f t="shared" si="71"/>
        <v>0</v>
      </c>
      <c r="CA179" s="120">
        <f t="shared" si="71"/>
        <v>0</v>
      </c>
      <c r="CB179" s="120">
        <f t="shared" si="71"/>
        <v>0</v>
      </c>
      <c r="CC179" s="120">
        <f t="shared" si="71"/>
        <v>0</v>
      </c>
      <c r="CD179" s="120">
        <f t="shared" si="71"/>
        <v>0</v>
      </c>
      <c r="CE179" s="120">
        <f t="shared" si="71"/>
        <v>0</v>
      </c>
      <c r="CF179" s="120">
        <f t="shared" si="71"/>
        <v>0</v>
      </c>
      <c r="CG179" s="120">
        <f t="shared" si="71"/>
        <v>0</v>
      </c>
      <c r="CH179" s="120">
        <f t="shared" si="71"/>
        <v>0</v>
      </c>
      <c r="CI179" s="120">
        <f t="shared" si="72"/>
        <v>0</v>
      </c>
      <c r="CJ179" s="120">
        <f t="shared" si="72"/>
        <v>0</v>
      </c>
      <c r="CK179" s="120">
        <f t="shared" si="72"/>
        <v>0</v>
      </c>
      <c r="CL179" s="120">
        <f t="shared" si="72"/>
        <v>0</v>
      </c>
      <c r="CM179" s="120">
        <f t="shared" si="72"/>
        <v>0</v>
      </c>
      <c r="CN179" s="120">
        <f t="shared" si="72"/>
        <v>0</v>
      </c>
      <c r="CO179" s="120">
        <f t="shared" si="72"/>
        <v>0</v>
      </c>
      <c r="CP179" s="120">
        <f t="shared" si="72"/>
        <v>0</v>
      </c>
      <c r="CQ179" s="120">
        <f t="shared" si="72"/>
        <v>0</v>
      </c>
      <c r="CR179" s="120">
        <f t="shared" si="72"/>
        <v>0</v>
      </c>
      <c r="CS179" s="120">
        <f t="shared" si="73"/>
        <v>0</v>
      </c>
      <c r="CT179" s="120">
        <f t="shared" si="73"/>
        <v>0</v>
      </c>
      <c r="CU179" s="120">
        <f t="shared" si="73"/>
        <v>0</v>
      </c>
      <c r="CV179" s="120">
        <f t="shared" si="73"/>
        <v>0</v>
      </c>
      <c r="CW179" s="120">
        <f t="shared" si="73"/>
        <v>0</v>
      </c>
      <c r="CX179" s="120">
        <f t="shared" si="73"/>
        <v>0</v>
      </c>
      <c r="CY179" s="120">
        <f t="shared" si="73"/>
        <v>0</v>
      </c>
    </row>
    <row r="180" spans="1:103" ht="12" hidden="1">
      <c r="A180" s="18"/>
      <c r="B180" s="18"/>
      <c r="C180" s="18"/>
      <c r="D180" s="18"/>
      <c r="E180" s="18"/>
      <c r="F180" s="18"/>
      <c r="G180" s="18"/>
      <c r="H180" s="18"/>
      <c r="I180" s="18"/>
      <c r="J180" s="18"/>
      <c r="K180" s="18"/>
      <c r="L180" s="18"/>
      <c r="M180" s="18"/>
      <c r="N180" s="18"/>
      <c r="O180" s="18"/>
      <c r="P180" s="18"/>
      <c r="Q180" s="18"/>
      <c r="R180" s="18"/>
      <c r="Z180" s="116">
        <v>14000</v>
      </c>
      <c r="AA180" s="120">
        <f t="shared" si="66"/>
        <v>0</v>
      </c>
      <c r="AB180" s="120">
        <f t="shared" si="66"/>
        <v>0</v>
      </c>
      <c r="AC180" s="120">
        <f t="shared" si="66"/>
        <v>0</v>
      </c>
      <c r="AD180" s="120">
        <f t="shared" si="66"/>
        <v>0</v>
      </c>
      <c r="AE180" s="120">
        <f t="shared" si="66"/>
        <v>0</v>
      </c>
      <c r="AF180" s="120">
        <f t="shared" si="66"/>
        <v>0</v>
      </c>
      <c r="AG180" s="120">
        <f t="shared" si="66"/>
        <v>0</v>
      </c>
      <c r="AH180" s="120">
        <f t="shared" si="66"/>
        <v>0</v>
      </c>
      <c r="AI180" s="120">
        <f t="shared" si="66"/>
        <v>0</v>
      </c>
      <c r="AJ180" s="120">
        <f t="shared" si="66"/>
        <v>0</v>
      </c>
      <c r="AK180" s="120">
        <f t="shared" si="67"/>
        <v>0</v>
      </c>
      <c r="AL180" s="120">
        <f t="shared" si="67"/>
        <v>0</v>
      </c>
      <c r="AM180" s="120">
        <f t="shared" si="67"/>
        <v>0</v>
      </c>
      <c r="AN180" s="120">
        <f t="shared" si="67"/>
        <v>0</v>
      </c>
      <c r="AO180" s="120">
        <f t="shared" si="67"/>
        <v>0</v>
      </c>
      <c r="AP180" s="120">
        <f t="shared" si="67"/>
        <v>0</v>
      </c>
      <c r="AQ180" s="120">
        <f t="shared" si="67"/>
        <v>0</v>
      </c>
      <c r="AR180" s="120">
        <f t="shared" si="67"/>
        <v>0</v>
      </c>
      <c r="AS180" s="120">
        <f t="shared" si="67"/>
        <v>0</v>
      </c>
      <c r="AT180" s="120">
        <f t="shared" si="67"/>
        <v>0</v>
      </c>
      <c r="AU180" s="120">
        <f t="shared" si="68"/>
        <v>0</v>
      </c>
      <c r="AV180" s="120">
        <f t="shared" si="68"/>
        <v>0</v>
      </c>
      <c r="AW180" s="120">
        <f t="shared" si="68"/>
        <v>0</v>
      </c>
      <c r="AX180" s="120">
        <f t="shared" si="68"/>
        <v>0</v>
      </c>
      <c r="AY180" s="120">
        <f t="shared" si="68"/>
        <v>0</v>
      </c>
      <c r="AZ180" s="120">
        <f t="shared" si="68"/>
        <v>0</v>
      </c>
      <c r="BA180" s="120">
        <f t="shared" si="68"/>
        <v>0</v>
      </c>
      <c r="BB180" s="120">
        <f t="shared" si="68"/>
        <v>0</v>
      </c>
      <c r="BC180" s="120">
        <f t="shared" si="68"/>
        <v>0</v>
      </c>
      <c r="BD180" s="120">
        <f t="shared" si="68"/>
        <v>0</v>
      </c>
      <c r="BE180" s="120">
        <f t="shared" si="69"/>
        <v>0</v>
      </c>
      <c r="BF180" s="120">
        <f t="shared" si="69"/>
        <v>0</v>
      </c>
      <c r="BG180" s="120">
        <f t="shared" si="69"/>
        <v>0</v>
      </c>
      <c r="BH180" s="120">
        <f t="shared" si="69"/>
        <v>0</v>
      </c>
      <c r="BI180" s="120">
        <f t="shared" si="69"/>
        <v>0</v>
      </c>
      <c r="BJ180" s="120">
        <f t="shared" si="69"/>
        <v>0</v>
      </c>
      <c r="BK180" s="120">
        <f t="shared" si="69"/>
        <v>0</v>
      </c>
      <c r="BN180" s="116">
        <f t="shared" si="57"/>
        <v>14000</v>
      </c>
      <c r="BO180" s="120">
        <f t="shared" si="70"/>
        <v>0</v>
      </c>
      <c r="BP180" s="120">
        <f t="shared" si="70"/>
        <v>0</v>
      </c>
      <c r="BQ180" s="120">
        <f t="shared" si="70"/>
        <v>0</v>
      </c>
      <c r="BR180" s="120">
        <f t="shared" si="70"/>
        <v>0</v>
      </c>
      <c r="BS180" s="120">
        <f t="shared" si="70"/>
        <v>0</v>
      </c>
      <c r="BT180" s="120">
        <f t="shared" si="70"/>
        <v>0</v>
      </c>
      <c r="BU180" s="120">
        <f t="shared" si="70"/>
        <v>0</v>
      </c>
      <c r="BV180" s="120">
        <f t="shared" si="70"/>
        <v>0</v>
      </c>
      <c r="BW180" s="120">
        <f t="shared" si="70"/>
        <v>0</v>
      </c>
      <c r="BX180" s="120">
        <f t="shared" si="70"/>
        <v>0</v>
      </c>
      <c r="BY180" s="120">
        <f t="shared" si="71"/>
        <v>0</v>
      </c>
      <c r="BZ180" s="120">
        <f t="shared" si="71"/>
        <v>0</v>
      </c>
      <c r="CA180" s="120">
        <f t="shared" si="71"/>
        <v>0</v>
      </c>
      <c r="CB180" s="120">
        <f t="shared" si="71"/>
        <v>0</v>
      </c>
      <c r="CC180" s="120">
        <f t="shared" si="71"/>
        <v>0</v>
      </c>
      <c r="CD180" s="120">
        <f t="shared" si="71"/>
        <v>0</v>
      </c>
      <c r="CE180" s="120">
        <f t="shared" si="71"/>
        <v>0</v>
      </c>
      <c r="CF180" s="120">
        <f t="shared" si="71"/>
        <v>0</v>
      </c>
      <c r="CG180" s="120">
        <f t="shared" si="71"/>
        <v>0</v>
      </c>
      <c r="CH180" s="120">
        <f t="shared" si="71"/>
        <v>0</v>
      </c>
      <c r="CI180" s="120">
        <f t="shared" si="72"/>
        <v>0</v>
      </c>
      <c r="CJ180" s="120">
        <f t="shared" si="72"/>
        <v>0</v>
      </c>
      <c r="CK180" s="120">
        <f t="shared" si="72"/>
        <v>0</v>
      </c>
      <c r="CL180" s="120">
        <f t="shared" si="72"/>
        <v>0</v>
      </c>
      <c r="CM180" s="120">
        <f t="shared" si="72"/>
        <v>0</v>
      </c>
      <c r="CN180" s="120">
        <f t="shared" si="72"/>
        <v>0</v>
      </c>
      <c r="CO180" s="120">
        <f t="shared" si="72"/>
        <v>0</v>
      </c>
      <c r="CP180" s="120">
        <f t="shared" si="72"/>
        <v>0</v>
      </c>
      <c r="CQ180" s="120">
        <f t="shared" si="72"/>
        <v>0</v>
      </c>
      <c r="CR180" s="120">
        <f t="shared" si="72"/>
        <v>0</v>
      </c>
      <c r="CS180" s="120">
        <f t="shared" si="73"/>
        <v>0</v>
      </c>
      <c r="CT180" s="120">
        <f t="shared" si="73"/>
        <v>0</v>
      </c>
      <c r="CU180" s="120">
        <f t="shared" si="73"/>
        <v>0</v>
      </c>
      <c r="CV180" s="120">
        <f t="shared" si="73"/>
        <v>0</v>
      </c>
      <c r="CW180" s="120">
        <f t="shared" si="73"/>
        <v>0</v>
      </c>
      <c r="CX180" s="120">
        <f t="shared" si="73"/>
        <v>0</v>
      </c>
      <c r="CY180" s="120">
        <f t="shared" si="73"/>
        <v>0</v>
      </c>
    </row>
    <row r="181" spans="1:103" ht="12" hidden="1">
      <c r="A181" s="18"/>
      <c r="B181" s="18"/>
      <c r="C181" s="18"/>
      <c r="D181" s="18"/>
      <c r="E181" s="18"/>
      <c r="F181" s="18"/>
      <c r="G181" s="18"/>
      <c r="H181" s="18"/>
      <c r="I181" s="18"/>
      <c r="J181" s="18"/>
      <c r="K181" s="18"/>
      <c r="L181" s="18"/>
      <c r="M181" s="18"/>
      <c r="N181" s="18"/>
      <c r="O181" s="18"/>
      <c r="P181" s="18"/>
      <c r="Q181" s="18"/>
      <c r="R181" s="18"/>
      <c r="S181" s="18"/>
      <c r="T181" s="18"/>
      <c r="U181" s="18"/>
      <c r="Z181" s="116">
        <v>15000</v>
      </c>
      <c r="AA181" s="120">
        <f aca="true" t="shared" si="74" ref="AA181:AJ190">_xlfn.SUMIFS($C$48:$C$123,$E$48:$E$123,AA$150,$D$48:$D$123,$Z181,$B$48:$B$123,$Z$148)</f>
        <v>0</v>
      </c>
      <c r="AB181" s="120">
        <f t="shared" si="74"/>
        <v>0</v>
      </c>
      <c r="AC181" s="120">
        <f t="shared" si="74"/>
        <v>0</v>
      </c>
      <c r="AD181" s="120">
        <f t="shared" si="74"/>
        <v>0</v>
      </c>
      <c r="AE181" s="120">
        <f t="shared" si="74"/>
        <v>0</v>
      </c>
      <c r="AF181" s="120">
        <f t="shared" si="74"/>
        <v>0</v>
      </c>
      <c r="AG181" s="120">
        <f t="shared" si="74"/>
        <v>0</v>
      </c>
      <c r="AH181" s="120">
        <f t="shared" si="74"/>
        <v>0</v>
      </c>
      <c r="AI181" s="120">
        <f t="shared" si="74"/>
        <v>0</v>
      </c>
      <c r="AJ181" s="120">
        <f t="shared" si="74"/>
        <v>0</v>
      </c>
      <c r="AK181" s="120">
        <f aca="true" t="shared" si="75" ref="AK181:AT190">_xlfn.SUMIFS($C$48:$C$123,$E$48:$E$123,AK$150,$D$48:$D$123,$Z181,$B$48:$B$123,$Z$148)</f>
        <v>0</v>
      </c>
      <c r="AL181" s="120">
        <f t="shared" si="75"/>
        <v>0</v>
      </c>
      <c r="AM181" s="120">
        <f t="shared" si="75"/>
        <v>0</v>
      </c>
      <c r="AN181" s="120">
        <f t="shared" si="75"/>
        <v>0</v>
      </c>
      <c r="AO181" s="120">
        <f t="shared" si="75"/>
        <v>0</v>
      </c>
      <c r="AP181" s="120">
        <f t="shared" si="75"/>
        <v>0</v>
      </c>
      <c r="AQ181" s="120">
        <f t="shared" si="75"/>
        <v>0</v>
      </c>
      <c r="AR181" s="120">
        <f t="shared" si="75"/>
        <v>0</v>
      </c>
      <c r="AS181" s="120">
        <f t="shared" si="75"/>
        <v>0</v>
      </c>
      <c r="AT181" s="120">
        <f t="shared" si="75"/>
        <v>0</v>
      </c>
      <c r="AU181" s="120">
        <f aca="true" t="shared" si="76" ref="AU181:BD190">_xlfn.SUMIFS($C$48:$C$123,$E$48:$E$123,AU$150,$D$48:$D$123,$Z181,$B$48:$B$123,$Z$148)</f>
        <v>0</v>
      </c>
      <c r="AV181" s="120">
        <f t="shared" si="76"/>
        <v>0</v>
      </c>
      <c r="AW181" s="120">
        <f t="shared" si="76"/>
        <v>0</v>
      </c>
      <c r="AX181" s="120">
        <f t="shared" si="76"/>
        <v>0</v>
      </c>
      <c r="AY181" s="120">
        <f t="shared" si="76"/>
        <v>0</v>
      </c>
      <c r="AZ181" s="120">
        <f t="shared" si="76"/>
        <v>0</v>
      </c>
      <c r="BA181" s="120">
        <f t="shared" si="76"/>
        <v>0</v>
      </c>
      <c r="BB181" s="120">
        <f t="shared" si="76"/>
        <v>0</v>
      </c>
      <c r="BC181" s="120">
        <f t="shared" si="76"/>
        <v>0</v>
      </c>
      <c r="BD181" s="120">
        <f t="shared" si="76"/>
        <v>0</v>
      </c>
      <c r="BE181" s="120">
        <f aca="true" t="shared" si="77" ref="BE181:BK190">_xlfn.SUMIFS($C$48:$C$123,$E$48:$E$123,BE$150,$D$48:$D$123,$Z181,$B$48:$B$123,$Z$148)</f>
        <v>0</v>
      </c>
      <c r="BF181" s="120">
        <f t="shared" si="77"/>
        <v>0</v>
      </c>
      <c r="BG181" s="120">
        <f t="shared" si="77"/>
        <v>0</v>
      </c>
      <c r="BH181" s="120">
        <f t="shared" si="77"/>
        <v>0</v>
      </c>
      <c r="BI181" s="120">
        <f t="shared" si="77"/>
        <v>0</v>
      </c>
      <c r="BJ181" s="120">
        <f t="shared" si="77"/>
        <v>0</v>
      </c>
      <c r="BK181" s="120">
        <f t="shared" si="77"/>
        <v>0</v>
      </c>
      <c r="BN181" s="116">
        <f t="shared" si="57"/>
        <v>15000</v>
      </c>
      <c r="BO181" s="120">
        <f aca="true" t="shared" si="78" ref="BO181:BX190">_xlfn.SUMIFS($C$48:$C$123,$E$48:$E$123,BO$150,$D$48:$D$123,$Z181,$B$48:$B$123,$BN$148)</f>
        <v>0</v>
      </c>
      <c r="BP181" s="120">
        <f t="shared" si="78"/>
        <v>0</v>
      </c>
      <c r="BQ181" s="120">
        <f t="shared" si="78"/>
        <v>0</v>
      </c>
      <c r="BR181" s="120">
        <f t="shared" si="78"/>
        <v>0</v>
      </c>
      <c r="BS181" s="120">
        <f t="shared" si="78"/>
        <v>0</v>
      </c>
      <c r="BT181" s="120">
        <f t="shared" si="78"/>
        <v>0</v>
      </c>
      <c r="BU181" s="120">
        <f t="shared" si="78"/>
        <v>0</v>
      </c>
      <c r="BV181" s="120">
        <f t="shared" si="78"/>
        <v>0</v>
      </c>
      <c r="BW181" s="120">
        <f t="shared" si="78"/>
        <v>0</v>
      </c>
      <c r="BX181" s="120">
        <f t="shared" si="78"/>
        <v>0</v>
      </c>
      <c r="BY181" s="120">
        <f aca="true" t="shared" si="79" ref="BY181:CH190">_xlfn.SUMIFS($C$48:$C$123,$E$48:$E$123,BY$150,$D$48:$D$123,$Z181,$B$48:$B$123,$BN$148)</f>
        <v>0</v>
      </c>
      <c r="BZ181" s="120">
        <f t="shared" si="79"/>
        <v>0</v>
      </c>
      <c r="CA181" s="120">
        <f t="shared" si="79"/>
        <v>0</v>
      </c>
      <c r="CB181" s="120">
        <f t="shared" si="79"/>
        <v>0</v>
      </c>
      <c r="CC181" s="120">
        <f t="shared" si="79"/>
        <v>0</v>
      </c>
      <c r="CD181" s="120">
        <f t="shared" si="79"/>
        <v>0</v>
      </c>
      <c r="CE181" s="120">
        <f t="shared" si="79"/>
        <v>0</v>
      </c>
      <c r="CF181" s="120">
        <f t="shared" si="79"/>
        <v>0</v>
      </c>
      <c r="CG181" s="120">
        <f t="shared" si="79"/>
        <v>0</v>
      </c>
      <c r="CH181" s="120">
        <f t="shared" si="79"/>
        <v>0</v>
      </c>
      <c r="CI181" s="120">
        <f aca="true" t="shared" si="80" ref="CI181:CR190">_xlfn.SUMIFS($C$48:$C$123,$E$48:$E$123,CI$150,$D$48:$D$123,$Z181,$B$48:$B$123,$BN$148)</f>
        <v>0</v>
      </c>
      <c r="CJ181" s="120">
        <f t="shared" si="80"/>
        <v>0</v>
      </c>
      <c r="CK181" s="120">
        <f t="shared" si="80"/>
        <v>0</v>
      </c>
      <c r="CL181" s="120">
        <f t="shared" si="80"/>
        <v>0</v>
      </c>
      <c r="CM181" s="120">
        <f t="shared" si="80"/>
        <v>0</v>
      </c>
      <c r="CN181" s="120">
        <f t="shared" si="80"/>
        <v>0</v>
      </c>
      <c r="CO181" s="120">
        <f t="shared" si="80"/>
        <v>0</v>
      </c>
      <c r="CP181" s="120">
        <f t="shared" si="80"/>
        <v>0</v>
      </c>
      <c r="CQ181" s="120">
        <f t="shared" si="80"/>
        <v>0</v>
      </c>
      <c r="CR181" s="120">
        <f t="shared" si="80"/>
        <v>0</v>
      </c>
      <c r="CS181" s="120">
        <f aca="true" t="shared" si="81" ref="CS181:CY190">_xlfn.SUMIFS($C$48:$C$123,$E$48:$E$123,CS$150,$D$48:$D$123,$Z181,$B$48:$B$123,$BN$148)</f>
        <v>0</v>
      </c>
      <c r="CT181" s="120">
        <f t="shared" si="81"/>
        <v>0</v>
      </c>
      <c r="CU181" s="120">
        <f t="shared" si="81"/>
        <v>0</v>
      </c>
      <c r="CV181" s="120">
        <f t="shared" si="81"/>
        <v>0</v>
      </c>
      <c r="CW181" s="120">
        <f t="shared" si="81"/>
        <v>0</v>
      </c>
      <c r="CX181" s="120">
        <f t="shared" si="81"/>
        <v>0</v>
      </c>
      <c r="CY181" s="120">
        <f t="shared" si="81"/>
        <v>0</v>
      </c>
    </row>
    <row r="182" spans="1:103" ht="12" hidden="1">
      <c r="A182" s="18"/>
      <c r="B182" s="18"/>
      <c r="C182" s="18"/>
      <c r="D182" s="18"/>
      <c r="E182" s="18"/>
      <c r="F182" s="18"/>
      <c r="G182" s="18"/>
      <c r="H182" s="18"/>
      <c r="I182" s="18"/>
      <c r="J182" s="18"/>
      <c r="K182" s="18"/>
      <c r="L182" s="18"/>
      <c r="M182" s="18"/>
      <c r="N182" s="18"/>
      <c r="O182" s="18"/>
      <c r="P182" s="18"/>
      <c r="Q182" s="18"/>
      <c r="R182" s="18"/>
      <c r="S182" s="18"/>
      <c r="T182" s="18"/>
      <c r="U182" s="18"/>
      <c r="Z182" s="116">
        <v>17000</v>
      </c>
      <c r="AA182" s="120">
        <f t="shared" si="74"/>
        <v>0</v>
      </c>
      <c r="AB182" s="120">
        <f t="shared" si="74"/>
        <v>0</v>
      </c>
      <c r="AC182" s="120">
        <f t="shared" si="74"/>
        <v>0</v>
      </c>
      <c r="AD182" s="120">
        <f t="shared" si="74"/>
        <v>0</v>
      </c>
      <c r="AE182" s="120">
        <f t="shared" si="74"/>
        <v>0</v>
      </c>
      <c r="AF182" s="120">
        <f t="shared" si="74"/>
        <v>0</v>
      </c>
      <c r="AG182" s="120">
        <f t="shared" si="74"/>
        <v>0</v>
      </c>
      <c r="AH182" s="120">
        <f t="shared" si="74"/>
        <v>0</v>
      </c>
      <c r="AI182" s="120">
        <f t="shared" si="74"/>
        <v>0</v>
      </c>
      <c r="AJ182" s="120">
        <f t="shared" si="74"/>
        <v>0</v>
      </c>
      <c r="AK182" s="120">
        <f t="shared" si="75"/>
        <v>0</v>
      </c>
      <c r="AL182" s="120">
        <f t="shared" si="75"/>
        <v>0</v>
      </c>
      <c r="AM182" s="120">
        <f t="shared" si="75"/>
        <v>0</v>
      </c>
      <c r="AN182" s="120">
        <f t="shared" si="75"/>
        <v>0</v>
      </c>
      <c r="AO182" s="120">
        <f t="shared" si="75"/>
        <v>0</v>
      </c>
      <c r="AP182" s="120">
        <f t="shared" si="75"/>
        <v>0</v>
      </c>
      <c r="AQ182" s="120">
        <f t="shared" si="75"/>
        <v>0</v>
      </c>
      <c r="AR182" s="120">
        <f t="shared" si="75"/>
        <v>0</v>
      </c>
      <c r="AS182" s="120">
        <f t="shared" si="75"/>
        <v>0</v>
      </c>
      <c r="AT182" s="120">
        <f t="shared" si="75"/>
        <v>0</v>
      </c>
      <c r="AU182" s="120">
        <f t="shared" si="76"/>
        <v>0</v>
      </c>
      <c r="AV182" s="120">
        <f t="shared" si="76"/>
        <v>0</v>
      </c>
      <c r="AW182" s="120">
        <f t="shared" si="76"/>
        <v>0</v>
      </c>
      <c r="AX182" s="120">
        <f t="shared" si="76"/>
        <v>0</v>
      </c>
      <c r="AY182" s="120">
        <f t="shared" si="76"/>
        <v>0</v>
      </c>
      <c r="AZ182" s="120">
        <f t="shared" si="76"/>
        <v>0</v>
      </c>
      <c r="BA182" s="120">
        <f t="shared" si="76"/>
        <v>0</v>
      </c>
      <c r="BB182" s="120">
        <f t="shared" si="76"/>
        <v>0</v>
      </c>
      <c r="BC182" s="120">
        <f t="shared" si="76"/>
        <v>0</v>
      </c>
      <c r="BD182" s="120">
        <f t="shared" si="76"/>
        <v>0</v>
      </c>
      <c r="BE182" s="120">
        <f t="shared" si="77"/>
        <v>0</v>
      </c>
      <c r="BF182" s="120">
        <f t="shared" si="77"/>
        <v>0</v>
      </c>
      <c r="BG182" s="120">
        <f t="shared" si="77"/>
        <v>0</v>
      </c>
      <c r="BH182" s="120">
        <f t="shared" si="77"/>
        <v>0</v>
      </c>
      <c r="BI182" s="120">
        <f t="shared" si="77"/>
        <v>0</v>
      </c>
      <c r="BJ182" s="120">
        <f t="shared" si="77"/>
        <v>0</v>
      </c>
      <c r="BK182" s="120">
        <f t="shared" si="77"/>
        <v>0</v>
      </c>
      <c r="BN182" s="116">
        <f t="shared" si="57"/>
        <v>17000</v>
      </c>
      <c r="BO182" s="120">
        <f t="shared" si="78"/>
        <v>0</v>
      </c>
      <c r="BP182" s="120">
        <f t="shared" si="78"/>
        <v>0</v>
      </c>
      <c r="BQ182" s="120">
        <f t="shared" si="78"/>
        <v>0</v>
      </c>
      <c r="BR182" s="120">
        <f t="shared" si="78"/>
        <v>0</v>
      </c>
      <c r="BS182" s="120">
        <f t="shared" si="78"/>
        <v>0</v>
      </c>
      <c r="BT182" s="120">
        <f t="shared" si="78"/>
        <v>0</v>
      </c>
      <c r="BU182" s="120">
        <f t="shared" si="78"/>
        <v>0</v>
      </c>
      <c r="BV182" s="120">
        <f t="shared" si="78"/>
        <v>0</v>
      </c>
      <c r="BW182" s="120">
        <f t="shared" si="78"/>
        <v>0</v>
      </c>
      <c r="BX182" s="120">
        <f t="shared" si="78"/>
        <v>0</v>
      </c>
      <c r="BY182" s="120">
        <f t="shared" si="79"/>
        <v>0</v>
      </c>
      <c r="BZ182" s="120">
        <f t="shared" si="79"/>
        <v>0</v>
      </c>
      <c r="CA182" s="120">
        <f t="shared" si="79"/>
        <v>0</v>
      </c>
      <c r="CB182" s="120">
        <f t="shared" si="79"/>
        <v>0</v>
      </c>
      <c r="CC182" s="120">
        <f t="shared" si="79"/>
        <v>0</v>
      </c>
      <c r="CD182" s="120">
        <f t="shared" si="79"/>
        <v>0</v>
      </c>
      <c r="CE182" s="120">
        <f t="shared" si="79"/>
        <v>0</v>
      </c>
      <c r="CF182" s="120">
        <f t="shared" si="79"/>
        <v>0</v>
      </c>
      <c r="CG182" s="120">
        <f t="shared" si="79"/>
        <v>0</v>
      </c>
      <c r="CH182" s="120">
        <f t="shared" si="79"/>
        <v>0</v>
      </c>
      <c r="CI182" s="120">
        <f t="shared" si="80"/>
        <v>0</v>
      </c>
      <c r="CJ182" s="120">
        <f t="shared" si="80"/>
        <v>0</v>
      </c>
      <c r="CK182" s="120">
        <f t="shared" si="80"/>
        <v>0</v>
      </c>
      <c r="CL182" s="120">
        <f t="shared" si="80"/>
        <v>0</v>
      </c>
      <c r="CM182" s="120">
        <f t="shared" si="80"/>
        <v>0</v>
      </c>
      <c r="CN182" s="120">
        <f t="shared" si="80"/>
        <v>0</v>
      </c>
      <c r="CO182" s="120">
        <f t="shared" si="80"/>
        <v>0</v>
      </c>
      <c r="CP182" s="120">
        <f t="shared" si="80"/>
        <v>0</v>
      </c>
      <c r="CQ182" s="120">
        <f t="shared" si="80"/>
        <v>0</v>
      </c>
      <c r="CR182" s="120">
        <f t="shared" si="80"/>
        <v>0</v>
      </c>
      <c r="CS182" s="120">
        <f t="shared" si="81"/>
        <v>0</v>
      </c>
      <c r="CT182" s="120">
        <f t="shared" si="81"/>
        <v>0</v>
      </c>
      <c r="CU182" s="120">
        <f t="shared" si="81"/>
        <v>0</v>
      </c>
      <c r="CV182" s="120">
        <f t="shared" si="81"/>
        <v>0</v>
      </c>
      <c r="CW182" s="120">
        <f t="shared" si="81"/>
        <v>0</v>
      </c>
      <c r="CX182" s="120">
        <f t="shared" si="81"/>
        <v>0</v>
      </c>
      <c r="CY182" s="120">
        <f t="shared" si="81"/>
        <v>0</v>
      </c>
    </row>
    <row r="183" spans="1:103" ht="12" hidden="1">
      <c r="A183" s="18"/>
      <c r="B183" s="18"/>
      <c r="C183" s="18"/>
      <c r="D183" s="18"/>
      <c r="E183" s="18"/>
      <c r="F183" s="18"/>
      <c r="G183" s="18"/>
      <c r="H183" s="18"/>
      <c r="I183" s="18"/>
      <c r="J183" s="18"/>
      <c r="K183" s="18"/>
      <c r="L183" s="18"/>
      <c r="M183" s="18"/>
      <c r="N183" s="18"/>
      <c r="O183" s="18"/>
      <c r="P183" s="18"/>
      <c r="Q183" s="18"/>
      <c r="R183" s="18"/>
      <c r="S183" s="18"/>
      <c r="T183" s="18"/>
      <c r="U183" s="18"/>
      <c r="Z183" s="116">
        <v>18000</v>
      </c>
      <c r="AA183" s="120">
        <f t="shared" si="74"/>
        <v>0</v>
      </c>
      <c r="AB183" s="120">
        <f t="shared" si="74"/>
        <v>0</v>
      </c>
      <c r="AC183" s="120">
        <f t="shared" si="74"/>
        <v>0</v>
      </c>
      <c r="AD183" s="120">
        <f t="shared" si="74"/>
        <v>0</v>
      </c>
      <c r="AE183" s="120">
        <f t="shared" si="74"/>
        <v>0</v>
      </c>
      <c r="AF183" s="120">
        <f t="shared" si="74"/>
        <v>0</v>
      </c>
      <c r="AG183" s="120">
        <f t="shared" si="74"/>
        <v>0</v>
      </c>
      <c r="AH183" s="120">
        <f t="shared" si="74"/>
        <v>0</v>
      </c>
      <c r="AI183" s="120">
        <f t="shared" si="74"/>
        <v>0</v>
      </c>
      <c r="AJ183" s="120">
        <f t="shared" si="74"/>
        <v>0</v>
      </c>
      <c r="AK183" s="120">
        <f t="shared" si="75"/>
        <v>0</v>
      </c>
      <c r="AL183" s="120">
        <f t="shared" si="75"/>
        <v>0</v>
      </c>
      <c r="AM183" s="120">
        <f t="shared" si="75"/>
        <v>0</v>
      </c>
      <c r="AN183" s="120">
        <f t="shared" si="75"/>
        <v>0</v>
      </c>
      <c r="AO183" s="120">
        <f t="shared" si="75"/>
        <v>0</v>
      </c>
      <c r="AP183" s="120">
        <f t="shared" si="75"/>
        <v>0</v>
      </c>
      <c r="AQ183" s="120">
        <f t="shared" si="75"/>
        <v>0</v>
      </c>
      <c r="AR183" s="120">
        <f t="shared" si="75"/>
        <v>0</v>
      </c>
      <c r="AS183" s="120">
        <f t="shared" si="75"/>
        <v>0</v>
      </c>
      <c r="AT183" s="120">
        <f t="shared" si="75"/>
        <v>0</v>
      </c>
      <c r="AU183" s="120">
        <f t="shared" si="76"/>
        <v>0</v>
      </c>
      <c r="AV183" s="120">
        <f t="shared" si="76"/>
        <v>0</v>
      </c>
      <c r="AW183" s="120">
        <f t="shared" si="76"/>
        <v>0</v>
      </c>
      <c r="AX183" s="120">
        <f t="shared" si="76"/>
        <v>0</v>
      </c>
      <c r="AY183" s="120">
        <f t="shared" si="76"/>
        <v>0</v>
      </c>
      <c r="AZ183" s="120">
        <f t="shared" si="76"/>
        <v>0</v>
      </c>
      <c r="BA183" s="120">
        <f t="shared" si="76"/>
        <v>0</v>
      </c>
      <c r="BB183" s="120">
        <f t="shared" si="76"/>
        <v>0</v>
      </c>
      <c r="BC183" s="120">
        <f t="shared" si="76"/>
        <v>0</v>
      </c>
      <c r="BD183" s="120">
        <f t="shared" si="76"/>
        <v>0</v>
      </c>
      <c r="BE183" s="120">
        <f t="shared" si="77"/>
        <v>0</v>
      </c>
      <c r="BF183" s="120">
        <f t="shared" si="77"/>
        <v>0</v>
      </c>
      <c r="BG183" s="120">
        <f t="shared" si="77"/>
        <v>0</v>
      </c>
      <c r="BH183" s="120">
        <f t="shared" si="77"/>
        <v>0</v>
      </c>
      <c r="BI183" s="120">
        <f t="shared" si="77"/>
        <v>0</v>
      </c>
      <c r="BJ183" s="120">
        <f t="shared" si="77"/>
        <v>0</v>
      </c>
      <c r="BK183" s="120">
        <f t="shared" si="77"/>
        <v>0</v>
      </c>
      <c r="BN183" s="116">
        <f t="shared" si="57"/>
        <v>18000</v>
      </c>
      <c r="BO183" s="120">
        <f t="shared" si="78"/>
        <v>0</v>
      </c>
      <c r="BP183" s="120">
        <f t="shared" si="78"/>
        <v>0</v>
      </c>
      <c r="BQ183" s="120">
        <f t="shared" si="78"/>
        <v>0</v>
      </c>
      <c r="BR183" s="120">
        <f t="shared" si="78"/>
        <v>0</v>
      </c>
      <c r="BS183" s="120">
        <f t="shared" si="78"/>
        <v>0</v>
      </c>
      <c r="BT183" s="120">
        <f t="shared" si="78"/>
        <v>0</v>
      </c>
      <c r="BU183" s="120">
        <f t="shared" si="78"/>
        <v>0</v>
      </c>
      <c r="BV183" s="120">
        <f t="shared" si="78"/>
        <v>0</v>
      </c>
      <c r="BW183" s="120">
        <f t="shared" si="78"/>
        <v>0</v>
      </c>
      <c r="BX183" s="120">
        <f t="shared" si="78"/>
        <v>0</v>
      </c>
      <c r="BY183" s="120">
        <f t="shared" si="79"/>
        <v>0</v>
      </c>
      <c r="BZ183" s="120">
        <f t="shared" si="79"/>
        <v>0</v>
      </c>
      <c r="CA183" s="120">
        <f t="shared" si="79"/>
        <v>0</v>
      </c>
      <c r="CB183" s="120">
        <f t="shared" si="79"/>
        <v>0</v>
      </c>
      <c r="CC183" s="120">
        <f t="shared" si="79"/>
        <v>0</v>
      </c>
      <c r="CD183" s="120">
        <f t="shared" si="79"/>
        <v>0</v>
      </c>
      <c r="CE183" s="120">
        <f t="shared" si="79"/>
        <v>0</v>
      </c>
      <c r="CF183" s="120">
        <f t="shared" si="79"/>
        <v>0</v>
      </c>
      <c r="CG183" s="120">
        <f t="shared" si="79"/>
        <v>0</v>
      </c>
      <c r="CH183" s="120">
        <f t="shared" si="79"/>
        <v>0</v>
      </c>
      <c r="CI183" s="120">
        <f t="shared" si="80"/>
        <v>0</v>
      </c>
      <c r="CJ183" s="120">
        <f t="shared" si="80"/>
        <v>0</v>
      </c>
      <c r="CK183" s="120">
        <f t="shared" si="80"/>
        <v>0</v>
      </c>
      <c r="CL183" s="120">
        <f t="shared" si="80"/>
        <v>0</v>
      </c>
      <c r="CM183" s="120">
        <f t="shared" si="80"/>
        <v>0</v>
      </c>
      <c r="CN183" s="120">
        <f t="shared" si="80"/>
        <v>0</v>
      </c>
      <c r="CO183" s="120">
        <f t="shared" si="80"/>
        <v>0</v>
      </c>
      <c r="CP183" s="120">
        <f t="shared" si="80"/>
        <v>0</v>
      </c>
      <c r="CQ183" s="120">
        <f t="shared" si="80"/>
        <v>0</v>
      </c>
      <c r="CR183" s="120">
        <f t="shared" si="80"/>
        <v>0</v>
      </c>
      <c r="CS183" s="120">
        <f t="shared" si="81"/>
        <v>0</v>
      </c>
      <c r="CT183" s="120">
        <f t="shared" si="81"/>
        <v>0</v>
      </c>
      <c r="CU183" s="120">
        <f t="shared" si="81"/>
        <v>0</v>
      </c>
      <c r="CV183" s="120">
        <f t="shared" si="81"/>
        <v>0</v>
      </c>
      <c r="CW183" s="120">
        <f t="shared" si="81"/>
        <v>0</v>
      </c>
      <c r="CX183" s="120">
        <f t="shared" si="81"/>
        <v>0</v>
      </c>
      <c r="CY183" s="120">
        <f t="shared" si="81"/>
        <v>0</v>
      </c>
    </row>
    <row r="184" spans="1:103" ht="12" hidden="1">
      <c r="A184" s="18"/>
      <c r="B184" s="18"/>
      <c r="C184" s="18"/>
      <c r="D184" s="18"/>
      <c r="E184" s="18"/>
      <c r="F184" s="18"/>
      <c r="G184" s="18"/>
      <c r="H184" s="18"/>
      <c r="I184" s="18"/>
      <c r="J184" s="18"/>
      <c r="K184" s="18"/>
      <c r="L184" s="18"/>
      <c r="M184" s="18"/>
      <c r="N184" s="18"/>
      <c r="O184" s="18"/>
      <c r="P184" s="18"/>
      <c r="Q184" s="18"/>
      <c r="R184" s="18"/>
      <c r="S184" s="18"/>
      <c r="T184" s="18"/>
      <c r="U184" s="18"/>
      <c r="Z184" s="116">
        <v>20000</v>
      </c>
      <c r="AA184" s="120">
        <f t="shared" si="74"/>
        <v>0</v>
      </c>
      <c r="AB184" s="120">
        <f t="shared" si="74"/>
        <v>0</v>
      </c>
      <c r="AC184" s="120">
        <f t="shared" si="74"/>
        <v>0</v>
      </c>
      <c r="AD184" s="120">
        <f t="shared" si="74"/>
        <v>0</v>
      </c>
      <c r="AE184" s="120">
        <f t="shared" si="74"/>
        <v>0</v>
      </c>
      <c r="AF184" s="120">
        <f t="shared" si="74"/>
        <v>0</v>
      </c>
      <c r="AG184" s="120">
        <f t="shared" si="74"/>
        <v>0</v>
      </c>
      <c r="AH184" s="120">
        <f t="shared" si="74"/>
        <v>0</v>
      </c>
      <c r="AI184" s="120">
        <f t="shared" si="74"/>
        <v>0</v>
      </c>
      <c r="AJ184" s="120">
        <f t="shared" si="74"/>
        <v>0</v>
      </c>
      <c r="AK184" s="120">
        <f t="shared" si="75"/>
        <v>0</v>
      </c>
      <c r="AL184" s="120">
        <f t="shared" si="75"/>
        <v>0</v>
      </c>
      <c r="AM184" s="120">
        <f t="shared" si="75"/>
        <v>0</v>
      </c>
      <c r="AN184" s="120">
        <f t="shared" si="75"/>
        <v>0</v>
      </c>
      <c r="AO184" s="120">
        <f t="shared" si="75"/>
        <v>0</v>
      </c>
      <c r="AP184" s="120">
        <f t="shared" si="75"/>
        <v>0</v>
      </c>
      <c r="AQ184" s="120">
        <f t="shared" si="75"/>
        <v>0</v>
      </c>
      <c r="AR184" s="120">
        <f t="shared" si="75"/>
        <v>0</v>
      </c>
      <c r="AS184" s="120">
        <f t="shared" si="75"/>
        <v>0</v>
      </c>
      <c r="AT184" s="120">
        <f t="shared" si="75"/>
        <v>0</v>
      </c>
      <c r="AU184" s="120">
        <f t="shared" si="76"/>
        <v>0</v>
      </c>
      <c r="AV184" s="120">
        <f t="shared" si="76"/>
        <v>0</v>
      </c>
      <c r="AW184" s="120">
        <f t="shared" si="76"/>
        <v>0</v>
      </c>
      <c r="AX184" s="120">
        <f t="shared" si="76"/>
        <v>0</v>
      </c>
      <c r="AY184" s="120">
        <f t="shared" si="76"/>
        <v>0</v>
      </c>
      <c r="AZ184" s="120">
        <f t="shared" si="76"/>
        <v>0</v>
      </c>
      <c r="BA184" s="120">
        <f t="shared" si="76"/>
        <v>0</v>
      </c>
      <c r="BB184" s="120">
        <f t="shared" si="76"/>
        <v>0</v>
      </c>
      <c r="BC184" s="120">
        <f t="shared" si="76"/>
        <v>0</v>
      </c>
      <c r="BD184" s="120">
        <f t="shared" si="76"/>
        <v>0</v>
      </c>
      <c r="BE184" s="120">
        <f t="shared" si="77"/>
        <v>0</v>
      </c>
      <c r="BF184" s="120">
        <f t="shared" si="77"/>
        <v>0</v>
      </c>
      <c r="BG184" s="120">
        <f t="shared" si="77"/>
        <v>0</v>
      </c>
      <c r="BH184" s="120">
        <f t="shared" si="77"/>
        <v>0</v>
      </c>
      <c r="BI184" s="120">
        <f t="shared" si="77"/>
        <v>0</v>
      </c>
      <c r="BJ184" s="120">
        <f t="shared" si="77"/>
        <v>0</v>
      </c>
      <c r="BK184" s="120">
        <f t="shared" si="77"/>
        <v>0</v>
      </c>
      <c r="BN184" s="116">
        <f t="shared" si="57"/>
        <v>20000</v>
      </c>
      <c r="BO184" s="120">
        <f t="shared" si="78"/>
        <v>0</v>
      </c>
      <c r="BP184" s="120">
        <f t="shared" si="78"/>
        <v>0</v>
      </c>
      <c r="BQ184" s="120">
        <f t="shared" si="78"/>
        <v>0</v>
      </c>
      <c r="BR184" s="120">
        <f t="shared" si="78"/>
        <v>0</v>
      </c>
      <c r="BS184" s="120">
        <f t="shared" si="78"/>
        <v>0</v>
      </c>
      <c r="BT184" s="120">
        <f t="shared" si="78"/>
        <v>0</v>
      </c>
      <c r="BU184" s="120">
        <f t="shared" si="78"/>
        <v>0</v>
      </c>
      <c r="BV184" s="120">
        <f t="shared" si="78"/>
        <v>0</v>
      </c>
      <c r="BW184" s="120">
        <f t="shared" si="78"/>
        <v>0</v>
      </c>
      <c r="BX184" s="120">
        <f t="shared" si="78"/>
        <v>0</v>
      </c>
      <c r="BY184" s="120">
        <f t="shared" si="79"/>
        <v>0</v>
      </c>
      <c r="BZ184" s="120">
        <f t="shared" si="79"/>
        <v>0</v>
      </c>
      <c r="CA184" s="120">
        <f t="shared" si="79"/>
        <v>0</v>
      </c>
      <c r="CB184" s="120">
        <f t="shared" si="79"/>
        <v>0</v>
      </c>
      <c r="CC184" s="120">
        <f t="shared" si="79"/>
        <v>0</v>
      </c>
      <c r="CD184" s="120">
        <f t="shared" si="79"/>
        <v>0</v>
      </c>
      <c r="CE184" s="120">
        <f t="shared" si="79"/>
        <v>0</v>
      </c>
      <c r="CF184" s="120">
        <f t="shared" si="79"/>
        <v>0</v>
      </c>
      <c r="CG184" s="120">
        <f t="shared" si="79"/>
        <v>0</v>
      </c>
      <c r="CH184" s="120">
        <f t="shared" si="79"/>
        <v>0</v>
      </c>
      <c r="CI184" s="120">
        <f t="shared" si="80"/>
        <v>0</v>
      </c>
      <c r="CJ184" s="120">
        <f t="shared" si="80"/>
        <v>0</v>
      </c>
      <c r="CK184" s="120">
        <f t="shared" si="80"/>
        <v>0</v>
      </c>
      <c r="CL184" s="120">
        <f t="shared" si="80"/>
        <v>0</v>
      </c>
      <c r="CM184" s="120">
        <f t="shared" si="80"/>
        <v>0</v>
      </c>
      <c r="CN184" s="120">
        <f t="shared" si="80"/>
        <v>0</v>
      </c>
      <c r="CO184" s="120">
        <f t="shared" si="80"/>
        <v>0</v>
      </c>
      <c r="CP184" s="120">
        <f t="shared" si="80"/>
        <v>0</v>
      </c>
      <c r="CQ184" s="120">
        <f t="shared" si="80"/>
        <v>0</v>
      </c>
      <c r="CR184" s="120">
        <f t="shared" si="80"/>
        <v>0</v>
      </c>
      <c r="CS184" s="120">
        <f t="shared" si="81"/>
        <v>0</v>
      </c>
      <c r="CT184" s="120">
        <f t="shared" si="81"/>
        <v>0</v>
      </c>
      <c r="CU184" s="120">
        <f t="shared" si="81"/>
        <v>0</v>
      </c>
      <c r="CV184" s="120">
        <f t="shared" si="81"/>
        <v>0</v>
      </c>
      <c r="CW184" s="120">
        <f t="shared" si="81"/>
        <v>0</v>
      </c>
      <c r="CX184" s="120">
        <f t="shared" si="81"/>
        <v>0</v>
      </c>
      <c r="CY184" s="120">
        <f t="shared" si="81"/>
        <v>0</v>
      </c>
    </row>
    <row r="185" spans="1:103" ht="12" hidden="1">
      <c r="A185" s="18"/>
      <c r="B185" s="18"/>
      <c r="C185" s="18"/>
      <c r="D185" s="18"/>
      <c r="E185" s="18"/>
      <c r="F185" s="18"/>
      <c r="G185" s="18"/>
      <c r="H185" s="18"/>
      <c r="I185" s="18"/>
      <c r="J185" s="18"/>
      <c r="K185" s="18"/>
      <c r="L185" s="18"/>
      <c r="M185" s="18"/>
      <c r="N185" s="18"/>
      <c r="O185" s="18"/>
      <c r="P185" s="18"/>
      <c r="Q185" s="18"/>
      <c r="R185" s="18"/>
      <c r="S185" s="18"/>
      <c r="T185" s="18"/>
      <c r="U185" s="18"/>
      <c r="Z185" s="116"/>
      <c r="AA185" s="120">
        <f t="shared" si="74"/>
        <v>0</v>
      </c>
      <c r="AB185" s="120">
        <f t="shared" si="74"/>
        <v>0</v>
      </c>
      <c r="AC185" s="120">
        <f t="shared" si="74"/>
        <v>0</v>
      </c>
      <c r="AD185" s="120">
        <f t="shared" si="74"/>
        <v>0</v>
      </c>
      <c r="AE185" s="120">
        <f t="shared" si="74"/>
        <v>0</v>
      </c>
      <c r="AF185" s="120">
        <f t="shared" si="74"/>
        <v>0</v>
      </c>
      <c r="AG185" s="120">
        <f t="shared" si="74"/>
        <v>0</v>
      </c>
      <c r="AH185" s="120">
        <f t="shared" si="74"/>
        <v>0</v>
      </c>
      <c r="AI185" s="120">
        <f t="shared" si="74"/>
        <v>0</v>
      </c>
      <c r="AJ185" s="120">
        <f t="shared" si="74"/>
        <v>0</v>
      </c>
      <c r="AK185" s="120">
        <f t="shared" si="75"/>
        <v>0</v>
      </c>
      <c r="AL185" s="120">
        <f t="shared" si="75"/>
        <v>0</v>
      </c>
      <c r="AM185" s="120">
        <f t="shared" si="75"/>
        <v>0</v>
      </c>
      <c r="AN185" s="120">
        <f t="shared" si="75"/>
        <v>0</v>
      </c>
      <c r="AO185" s="120">
        <f t="shared" si="75"/>
        <v>0</v>
      </c>
      <c r="AP185" s="120">
        <f t="shared" si="75"/>
        <v>0</v>
      </c>
      <c r="AQ185" s="120">
        <f t="shared" si="75"/>
        <v>0</v>
      </c>
      <c r="AR185" s="120">
        <f t="shared" si="75"/>
        <v>0</v>
      </c>
      <c r="AS185" s="120">
        <f t="shared" si="75"/>
        <v>0</v>
      </c>
      <c r="AT185" s="120">
        <f t="shared" si="75"/>
        <v>0</v>
      </c>
      <c r="AU185" s="120">
        <f t="shared" si="76"/>
        <v>0</v>
      </c>
      <c r="AV185" s="120">
        <f t="shared" si="76"/>
        <v>0</v>
      </c>
      <c r="AW185" s="120">
        <f t="shared" si="76"/>
        <v>0</v>
      </c>
      <c r="AX185" s="120">
        <f t="shared" si="76"/>
        <v>0</v>
      </c>
      <c r="AY185" s="120">
        <f t="shared" si="76"/>
        <v>0</v>
      </c>
      <c r="AZ185" s="120">
        <f t="shared" si="76"/>
        <v>0</v>
      </c>
      <c r="BA185" s="120">
        <f t="shared" si="76"/>
        <v>0</v>
      </c>
      <c r="BB185" s="120">
        <f t="shared" si="76"/>
        <v>0</v>
      </c>
      <c r="BC185" s="120">
        <f t="shared" si="76"/>
        <v>0</v>
      </c>
      <c r="BD185" s="120">
        <f t="shared" si="76"/>
        <v>0</v>
      </c>
      <c r="BE185" s="120">
        <f t="shared" si="77"/>
        <v>0</v>
      </c>
      <c r="BF185" s="120">
        <f t="shared" si="77"/>
        <v>0</v>
      </c>
      <c r="BG185" s="120">
        <f t="shared" si="77"/>
        <v>0</v>
      </c>
      <c r="BH185" s="120">
        <f t="shared" si="77"/>
        <v>0</v>
      </c>
      <c r="BI185" s="120">
        <f t="shared" si="77"/>
        <v>0</v>
      </c>
      <c r="BJ185" s="120">
        <f t="shared" si="77"/>
        <v>0</v>
      </c>
      <c r="BK185" s="120">
        <f t="shared" si="77"/>
        <v>0</v>
      </c>
      <c r="BN185" s="116">
        <f t="shared" si="57"/>
        <v>0</v>
      </c>
      <c r="BO185" s="120">
        <f t="shared" si="78"/>
        <v>0</v>
      </c>
      <c r="BP185" s="120">
        <f t="shared" si="78"/>
        <v>0</v>
      </c>
      <c r="BQ185" s="120">
        <f t="shared" si="78"/>
        <v>0</v>
      </c>
      <c r="BR185" s="120">
        <f t="shared" si="78"/>
        <v>0</v>
      </c>
      <c r="BS185" s="120">
        <f t="shared" si="78"/>
        <v>0</v>
      </c>
      <c r="BT185" s="120">
        <f t="shared" si="78"/>
        <v>0</v>
      </c>
      <c r="BU185" s="120">
        <f t="shared" si="78"/>
        <v>0</v>
      </c>
      <c r="BV185" s="120">
        <f t="shared" si="78"/>
        <v>0</v>
      </c>
      <c r="BW185" s="120">
        <f t="shared" si="78"/>
        <v>0</v>
      </c>
      <c r="BX185" s="120">
        <f t="shared" si="78"/>
        <v>0</v>
      </c>
      <c r="BY185" s="120">
        <f t="shared" si="79"/>
        <v>0</v>
      </c>
      <c r="BZ185" s="120">
        <f t="shared" si="79"/>
        <v>0</v>
      </c>
      <c r="CA185" s="120">
        <f t="shared" si="79"/>
        <v>0</v>
      </c>
      <c r="CB185" s="120">
        <f t="shared" si="79"/>
        <v>0</v>
      </c>
      <c r="CC185" s="120">
        <f t="shared" si="79"/>
        <v>0</v>
      </c>
      <c r="CD185" s="120">
        <f t="shared" si="79"/>
        <v>0</v>
      </c>
      <c r="CE185" s="120">
        <f t="shared" si="79"/>
        <v>0</v>
      </c>
      <c r="CF185" s="120">
        <f t="shared" si="79"/>
        <v>0</v>
      </c>
      <c r="CG185" s="120">
        <f t="shared" si="79"/>
        <v>0</v>
      </c>
      <c r="CH185" s="120">
        <f t="shared" si="79"/>
        <v>0</v>
      </c>
      <c r="CI185" s="120">
        <f t="shared" si="80"/>
        <v>0</v>
      </c>
      <c r="CJ185" s="120">
        <f t="shared" si="80"/>
        <v>0</v>
      </c>
      <c r="CK185" s="120">
        <f t="shared" si="80"/>
        <v>0</v>
      </c>
      <c r="CL185" s="120">
        <f t="shared" si="80"/>
        <v>0</v>
      </c>
      <c r="CM185" s="120">
        <f t="shared" si="80"/>
        <v>0</v>
      </c>
      <c r="CN185" s="120">
        <f t="shared" si="80"/>
        <v>0</v>
      </c>
      <c r="CO185" s="120">
        <f t="shared" si="80"/>
        <v>0</v>
      </c>
      <c r="CP185" s="120">
        <f t="shared" si="80"/>
        <v>0</v>
      </c>
      <c r="CQ185" s="120">
        <f t="shared" si="80"/>
        <v>0</v>
      </c>
      <c r="CR185" s="120">
        <f t="shared" si="80"/>
        <v>0</v>
      </c>
      <c r="CS185" s="120">
        <f t="shared" si="81"/>
        <v>0</v>
      </c>
      <c r="CT185" s="120">
        <f t="shared" si="81"/>
        <v>0</v>
      </c>
      <c r="CU185" s="120">
        <f t="shared" si="81"/>
        <v>0</v>
      </c>
      <c r="CV185" s="120">
        <f t="shared" si="81"/>
        <v>0</v>
      </c>
      <c r="CW185" s="120">
        <f t="shared" si="81"/>
        <v>0</v>
      </c>
      <c r="CX185" s="120">
        <f t="shared" si="81"/>
        <v>0</v>
      </c>
      <c r="CY185" s="120">
        <f t="shared" si="81"/>
        <v>0</v>
      </c>
    </row>
    <row r="186" spans="1:103" ht="12" hidden="1">
      <c r="A186" s="18"/>
      <c r="B186" s="18"/>
      <c r="C186" s="18"/>
      <c r="D186" s="18"/>
      <c r="E186" s="18"/>
      <c r="F186" s="18"/>
      <c r="G186" s="18"/>
      <c r="H186" s="18"/>
      <c r="I186" s="18"/>
      <c r="J186" s="18"/>
      <c r="K186" s="18"/>
      <c r="L186" s="18"/>
      <c r="M186" s="18"/>
      <c r="N186" s="18"/>
      <c r="O186" s="18"/>
      <c r="P186" s="18"/>
      <c r="Q186" s="18"/>
      <c r="R186" s="18"/>
      <c r="S186" s="18"/>
      <c r="T186" s="18"/>
      <c r="U186" s="18"/>
      <c r="Z186" s="116"/>
      <c r="AA186" s="120">
        <f t="shared" si="74"/>
        <v>0</v>
      </c>
      <c r="AB186" s="120">
        <f t="shared" si="74"/>
        <v>0</v>
      </c>
      <c r="AC186" s="120">
        <f t="shared" si="74"/>
        <v>0</v>
      </c>
      <c r="AD186" s="120">
        <f t="shared" si="74"/>
        <v>0</v>
      </c>
      <c r="AE186" s="120">
        <f t="shared" si="74"/>
        <v>0</v>
      </c>
      <c r="AF186" s="120">
        <f t="shared" si="74"/>
        <v>0</v>
      </c>
      <c r="AG186" s="120">
        <f t="shared" si="74"/>
        <v>0</v>
      </c>
      <c r="AH186" s="120">
        <f t="shared" si="74"/>
        <v>0</v>
      </c>
      <c r="AI186" s="120">
        <f t="shared" si="74"/>
        <v>0</v>
      </c>
      <c r="AJ186" s="120">
        <f t="shared" si="74"/>
        <v>0</v>
      </c>
      <c r="AK186" s="120">
        <f t="shared" si="75"/>
        <v>0</v>
      </c>
      <c r="AL186" s="120">
        <f t="shared" si="75"/>
        <v>0</v>
      </c>
      <c r="AM186" s="120">
        <f t="shared" si="75"/>
        <v>0</v>
      </c>
      <c r="AN186" s="120">
        <f t="shared" si="75"/>
        <v>0</v>
      </c>
      <c r="AO186" s="120">
        <f t="shared" si="75"/>
        <v>0</v>
      </c>
      <c r="AP186" s="120">
        <f t="shared" si="75"/>
        <v>0</v>
      </c>
      <c r="AQ186" s="120">
        <f t="shared" si="75"/>
        <v>0</v>
      </c>
      <c r="AR186" s="120">
        <f t="shared" si="75"/>
        <v>0</v>
      </c>
      <c r="AS186" s="120">
        <f t="shared" si="75"/>
        <v>0</v>
      </c>
      <c r="AT186" s="120">
        <f t="shared" si="75"/>
        <v>0</v>
      </c>
      <c r="AU186" s="120">
        <f t="shared" si="76"/>
        <v>0</v>
      </c>
      <c r="AV186" s="120">
        <f t="shared" si="76"/>
        <v>0</v>
      </c>
      <c r="AW186" s="120">
        <f t="shared" si="76"/>
        <v>0</v>
      </c>
      <c r="AX186" s="120">
        <f t="shared" si="76"/>
        <v>0</v>
      </c>
      <c r="AY186" s="120">
        <f t="shared" si="76"/>
        <v>0</v>
      </c>
      <c r="AZ186" s="120">
        <f t="shared" si="76"/>
        <v>0</v>
      </c>
      <c r="BA186" s="120">
        <f t="shared" si="76"/>
        <v>0</v>
      </c>
      <c r="BB186" s="120">
        <f t="shared" si="76"/>
        <v>0</v>
      </c>
      <c r="BC186" s="120">
        <f t="shared" si="76"/>
        <v>0</v>
      </c>
      <c r="BD186" s="120">
        <f t="shared" si="76"/>
        <v>0</v>
      </c>
      <c r="BE186" s="120">
        <f t="shared" si="77"/>
        <v>0</v>
      </c>
      <c r="BF186" s="120">
        <f t="shared" si="77"/>
        <v>0</v>
      </c>
      <c r="BG186" s="120">
        <f t="shared" si="77"/>
        <v>0</v>
      </c>
      <c r="BH186" s="120">
        <f t="shared" si="77"/>
        <v>0</v>
      </c>
      <c r="BI186" s="120">
        <f t="shared" si="77"/>
        <v>0</v>
      </c>
      <c r="BJ186" s="120">
        <f t="shared" si="77"/>
        <v>0</v>
      </c>
      <c r="BK186" s="120">
        <f t="shared" si="77"/>
        <v>0</v>
      </c>
      <c r="BN186" s="116">
        <f t="shared" si="57"/>
        <v>0</v>
      </c>
      <c r="BO186" s="120">
        <f t="shared" si="78"/>
        <v>0</v>
      </c>
      <c r="BP186" s="120">
        <f t="shared" si="78"/>
        <v>0</v>
      </c>
      <c r="BQ186" s="120">
        <f t="shared" si="78"/>
        <v>0</v>
      </c>
      <c r="BR186" s="120">
        <f t="shared" si="78"/>
        <v>0</v>
      </c>
      <c r="BS186" s="120">
        <f t="shared" si="78"/>
        <v>0</v>
      </c>
      <c r="BT186" s="120">
        <f t="shared" si="78"/>
        <v>0</v>
      </c>
      <c r="BU186" s="120">
        <f t="shared" si="78"/>
        <v>0</v>
      </c>
      <c r="BV186" s="120">
        <f t="shared" si="78"/>
        <v>0</v>
      </c>
      <c r="BW186" s="120">
        <f t="shared" si="78"/>
        <v>0</v>
      </c>
      <c r="BX186" s="120">
        <f t="shared" si="78"/>
        <v>0</v>
      </c>
      <c r="BY186" s="120">
        <f t="shared" si="79"/>
        <v>0</v>
      </c>
      <c r="BZ186" s="120">
        <f t="shared" si="79"/>
        <v>0</v>
      </c>
      <c r="CA186" s="120">
        <f t="shared" si="79"/>
        <v>0</v>
      </c>
      <c r="CB186" s="120">
        <f t="shared" si="79"/>
        <v>0</v>
      </c>
      <c r="CC186" s="120">
        <f t="shared" si="79"/>
        <v>0</v>
      </c>
      <c r="CD186" s="120">
        <f t="shared" si="79"/>
        <v>0</v>
      </c>
      <c r="CE186" s="120">
        <f t="shared" si="79"/>
        <v>0</v>
      </c>
      <c r="CF186" s="120">
        <f t="shared" si="79"/>
        <v>0</v>
      </c>
      <c r="CG186" s="120">
        <f t="shared" si="79"/>
        <v>0</v>
      </c>
      <c r="CH186" s="120">
        <f t="shared" si="79"/>
        <v>0</v>
      </c>
      <c r="CI186" s="120">
        <f t="shared" si="80"/>
        <v>0</v>
      </c>
      <c r="CJ186" s="120">
        <f t="shared" si="80"/>
        <v>0</v>
      </c>
      <c r="CK186" s="120">
        <f t="shared" si="80"/>
        <v>0</v>
      </c>
      <c r="CL186" s="120">
        <f t="shared" si="80"/>
        <v>0</v>
      </c>
      <c r="CM186" s="120">
        <f t="shared" si="80"/>
        <v>0</v>
      </c>
      <c r="CN186" s="120">
        <f t="shared" si="80"/>
        <v>0</v>
      </c>
      <c r="CO186" s="120">
        <f t="shared" si="80"/>
        <v>0</v>
      </c>
      <c r="CP186" s="120">
        <f t="shared" si="80"/>
        <v>0</v>
      </c>
      <c r="CQ186" s="120">
        <f t="shared" si="80"/>
        <v>0</v>
      </c>
      <c r="CR186" s="120">
        <f t="shared" si="80"/>
        <v>0</v>
      </c>
      <c r="CS186" s="120">
        <f t="shared" si="81"/>
        <v>0</v>
      </c>
      <c r="CT186" s="120">
        <f t="shared" si="81"/>
        <v>0</v>
      </c>
      <c r="CU186" s="120">
        <f t="shared" si="81"/>
        <v>0</v>
      </c>
      <c r="CV186" s="120">
        <f t="shared" si="81"/>
        <v>0</v>
      </c>
      <c r="CW186" s="120">
        <f t="shared" si="81"/>
        <v>0</v>
      </c>
      <c r="CX186" s="120">
        <f t="shared" si="81"/>
        <v>0</v>
      </c>
      <c r="CY186" s="120">
        <f t="shared" si="81"/>
        <v>0</v>
      </c>
    </row>
    <row r="187" spans="1:103" ht="12" hidden="1">
      <c r="A187" s="18"/>
      <c r="B187" s="18"/>
      <c r="C187" s="18"/>
      <c r="D187" s="18"/>
      <c r="E187" s="18"/>
      <c r="F187" s="18"/>
      <c r="G187" s="18"/>
      <c r="H187" s="18"/>
      <c r="I187" s="18"/>
      <c r="J187" s="18"/>
      <c r="K187" s="18"/>
      <c r="L187" s="18"/>
      <c r="M187" s="18"/>
      <c r="N187" s="18"/>
      <c r="O187" s="18"/>
      <c r="P187" s="18"/>
      <c r="Q187" s="18"/>
      <c r="R187" s="18"/>
      <c r="S187" s="18"/>
      <c r="T187" s="18"/>
      <c r="U187" s="18"/>
      <c r="Z187" s="116"/>
      <c r="AA187" s="120">
        <f t="shared" si="74"/>
        <v>0</v>
      </c>
      <c r="AB187" s="120">
        <f t="shared" si="74"/>
        <v>0</v>
      </c>
      <c r="AC187" s="120">
        <f t="shared" si="74"/>
        <v>0</v>
      </c>
      <c r="AD187" s="120">
        <f t="shared" si="74"/>
        <v>0</v>
      </c>
      <c r="AE187" s="120">
        <f t="shared" si="74"/>
        <v>0</v>
      </c>
      <c r="AF187" s="120">
        <f t="shared" si="74"/>
        <v>0</v>
      </c>
      <c r="AG187" s="120">
        <f t="shared" si="74"/>
        <v>0</v>
      </c>
      <c r="AH187" s="120">
        <f t="shared" si="74"/>
        <v>0</v>
      </c>
      <c r="AI187" s="120">
        <f t="shared" si="74"/>
        <v>0</v>
      </c>
      <c r="AJ187" s="120">
        <f t="shared" si="74"/>
        <v>0</v>
      </c>
      <c r="AK187" s="120">
        <f t="shared" si="75"/>
        <v>0</v>
      </c>
      <c r="AL187" s="120">
        <f t="shared" si="75"/>
        <v>0</v>
      </c>
      <c r="AM187" s="120">
        <f t="shared" si="75"/>
        <v>0</v>
      </c>
      <c r="AN187" s="120">
        <f t="shared" si="75"/>
        <v>0</v>
      </c>
      <c r="AO187" s="120">
        <f t="shared" si="75"/>
        <v>0</v>
      </c>
      <c r="AP187" s="120">
        <f t="shared" si="75"/>
        <v>0</v>
      </c>
      <c r="AQ187" s="120">
        <f t="shared" si="75"/>
        <v>0</v>
      </c>
      <c r="AR187" s="120">
        <f t="shared" si="75"/>
        <v>0</v>
      </c>
      <c r="AS187" s="120">
        <f t="shared" si="75"/>
        <v>0</v>
      </c>
      <c r="AT187" s="120">
        <f t="shared" si="75"/>
        <v>0</v>
      </c>
      <c r="AU187" s="120">
        <f t="shared" si="76"/>
        <v>0</v>
      </c>
      <c r="AV187" s="120">
        <f t="shared" si="76"/>
        <v>0</v>
      </c>
      <c r="AW187" s="120">
        <f t="shared" si="76"/>
        <v>0</v>
      </c>
      <c r="AX187" s="120">
        <f t="shared" si="76"/>
        <v>0</v>
      </c>
      <c r="AY187" s="120">
        <f t="shared" si="76"/>
        <v>0</v>
      </c>
      <c r="AZ187" s="120">
        <f t="shared" si="76"/>
        <v>0</v>
      </c>
      <c r="BA187" s="120">
        <f t="shared" si="76"/>
        <v>0</v>
      </c>
      <c r="BB187" s="120">
        <f t="shared" si="76"/>
        <v>0</v>
      </c>
      <c r="BC187" s="120">
        <f t="shared" si="76"/>
        <v>0</v>
      </c>
      <c r="BD187" s="120">
        <f t="shared" si="76"/>
        <v>0</v>
      </c>
      <c r="BE187" s="120">
        <f t="shared" si="77"/>
        <v>0</v>
      </c>
      <c r="BF187" s="120">
        <f t="shared" si="77"/>
        <v>0</v>
      </c>
      <c r="BG187" s="120">
        <f t="shared" si="77"/>
        <v>0</v>
      </c>
      <c r="BH187" s="120">
        <f t="shared" si="77"/>
        <v>0</v>
      </c>
      <c r="BI187" s="120">
        <f t="shared" si="77"/>
        <v>0</v>
      </c>
      <c r="BJ187" s="120">
        <f t="shared" si="77"/>
        <v>0</v>
      </c>
      <c r="BK187" s="120">
        <f t="shared" si="77"/>
        <v>0</v>
      </c>
      <c r="BN187" s="116">
        <f t="shared" si="57"/>
        <v>0</v>
      </c>
      <c r="BO187" s="120">
        <f t="shared" si="78"/>
        <v>0</v>
      </c>
      <c r="BP187" s="120">
        <f t="shared" si="78"/>
        <v>0</v>
      </c>
      <c r="BQ187" s="120">
        <f t="shared" si="78"/>
        <v>0</v>
      </c>
      <c r="BR187" s="120">
        <f t="shared" si="78"/>
        <v>0</v>
      </c>
      <c r="BS187" s="120">
        <f t="shared" si="78"/>
        <v>0</v>
      </c>
      <c r="BT187" s="120">
        <f t="shared" si="78"/>
        <v>0</v>
      </c>
      <c r="BU187" s="120">
        <f t="shared" si="78"/>
        <v>0</v>
      </c>
      <c r="BV187" s="120">
        <f t="shared" si="78"/>
        <v>0</v>
      </c>
      <c r="BW187" s="120">
        <f t="shared" si="78"/>
        <v>0</v>
      </c>
      <c r="BX187" s="120">
        <f t="shared" si="78"/>
        <v>0</v>
      </c>
      <c r="BY187" s="120">
        <f t="shared" si="79"/>
        <v>0</v>
      </c>
      <c r="BZ187" s="120">
        <f t="shared" si="79"/>
        <v>0</v>
      </c>
      <c r="CA187" s="120">
        <f t="shared" si="79"/>
        <v>0</v>
      </c>
      <c r="CB187" s="120">
        <f t="shared" si="79"/>
        <v>0</v>
      </c>
      <c r="CC187" s="120">
        <f t="shared" si="79"/>
        <v>0</v>
      </c>
      <c r="CD187" s="120">
        <f t="shared" si="79"/>
        <v>0</v>
      </c>
      <c r="CE187" s="120">
        <f t="shared" si="79"/>
        <v>0</v>
      </c>
      <c r="CF187" s="120">
        <f t="shared" si="79"/>
        <v>0</v>
      </c>
      <c r="CG187" s="120">
        <f t="shared" si="79"/>
        <v>0</v>
      </c>
      <c r="CH187" s="120">
        <f t="shared" si="79"/>
        <v>0</v>
      </c>
      <c r="CI187" s="120">
        <f t="shared" si="80"/>
        <v>0</v>
      </c>
      <c r="CJ187" s="120">
        <f t="shared" si="80"/>
        <v>0</v>
      </c>
      <c r="CK187" s="120">
        <f t="shared" si="80"/>
        <v>0</v>
      </c>
      <c r="CL187" s="120">
        <f t="shared" si="80"/>
        <v>0</v>
      </c>
      <c r="CM187" s="120">
        <f t="shared" si="80"/>
        <v>0</v>
      </c>
      <c r="CN187" s="120">
        <f t="shared" si="80"/>
        <v>0</v>
      </c>
      <c r="CO187" s="120">
        <f t="shared" si="80"/>
        <v>0</v>
      </c>
      <c r="CP187" s="120">
        <f t="shared" si="80"/>
        <v>0</v>
      </c>
      <c r="CQ187" s="120">
        <f t="shared" si="80"/>
        <v>0</v>
      </c>
      <c r="CR187" s="120">
        <f t="shared" si="80"/>
        <v>0</v>
      </c>
      <c r="CS187" s="120">
        <f t="shared" si="81"/>
        <v>0</v>
      </c>
      <c r="CT187" s="120">
        <f t="shared" si="81"/>
        <v>0</v>
      </c>
      <c r="CU187" s="120">
        <f t="shared" si="81"/>
        <v>0</v>
      </c>
      <c r="CV187" s="120">
        <f t="shared" si="81"/>
        <v>0</v>
      </c>
      <c r="CW187" s="120">
        <f t="shared" si="81"/>
        <v>0</v>
      </c>
      <c r="CX187" s="120">
        <f t="shared" si="81"/>
        <v>0</v>
      </c>
      <c r="CY187" s="120">
        <f t="shared" si="81"/>
        <v>0</v>
      </c>
    </row>
    <row r="188" spans="1:103" ht="12" hidden="1">
      <c r="A188" s="18"/>
      <c r="B188" s="18"/>
      <c r="C188" s="18"/>
      <c r="D188" s="18"/>
      <c r="E188" s="18"/>
      <c r="F188" s="18"/>
      <c r="G188" s="18"/>
      <c r="H188" s="18"/>
      <c r="I188" s="18"/>
      <c r="J188" s="18"/>
      <c r="K188" s="18"/>
      <c r="L188" s="18"/>
      <c r="M188" s="18"/>
      <c r="N188" s="18"/>
      <c r="O188" s="18"/>
      <c r="P188" s="18"/>
      <c r="Q188" s="18"/>
      <c r="R188" s="18"/>
      <c r="S188" s="18"/>
      <c r="T188" s="18"/>
      <c r="U188" s="18"/>
      <c r="Z188" s="116"/>
      <c r="AA188" s="120">
        <f t="shared" si="74"/>
        <v>0</v>
      </c>
      <c r="AB188" s="120">
        <f t="shared" si="74"/>
        <v>0</v>
      </c>
      <c r="AC188" s="120">
        <f t="shared" si="74"/>
        <v>0</v>
      </c>
      <c r="AD188" s="120">
        <f t="shared" si="74"/>
        <v>0</v>
      </c>
      <c r="AE188" s="120">
        <f t="shared" si="74"/>
        <v>0</v>
      </c>
      <c r="AF188" s="120">
        <f t="shared" si="74"/>
        <v>0</v>
      </c>
      <c r="AG188" s="120">
        <f t="shared" si="74"/>
        <v>0</v>
      </c>
      <c r="AH188" s="120">
        <f t="shared" si="74"/>
        <v>0</v>
      </c>
      <c r="AI188" s="120">
        <f t="shared" si="74"/>
        <v>0</v>
      </c>
      <c r="AJ188" s="120">
        <f t="shared" si="74"/>
        <v>0</v>
      </c>
      <c r="AK188" s="120">
        <f t="shared" si="75"/>
        <v>0</v>
      </c>
      <c r="AL188" s="120">
        <f t="shared" si="75"/>
        <v>0</v>
      </c>
      <c r="AM188" s="120">
        <f t="shared" si="75"/>
        <v>0</v>
      </c>
      <c r="AN188" s="120">
        <f t="shared" si="75"/>
        <v>0</v>
      </c>
      <c r="AO188" s="120">
        <f t="shared" si="75"/>
        <v>0</v>
      </c>
      <c r="AP188" s="120">
        <f t="shared" si="75"/>
        <v>0</v>
      </c>
      <c r="AQ188" s="120">
        <f t="shared" si="75"/>
        <v>0</v>
      </c>
      <c r="AR188" s="120">
        <f t="shared" si="75"/>
        <v>0</v>
      </c>
      <c r="AS188" s="120">
        <f t="shared" si="75"/>
        <v>0</v>
      </c>
      <c r="AT188" s="120">
        <f t="shared" si="75"/>
        <v>0</v>
      </c>
      <c r="AU188" s="120">
        <f t="shared" si="76"/>
        <v>0</v>
      </c>
      <c r="AV188" s="120">
        <f t="shared" si="76"/>
        <v>0</v>
      </c>
      <c r="AW188" s="120">
        <f t="shared" si="76"/>
        <v>0</v>
      </c>
      <c r="AX188" s="120">
        <f t="shared" si="76"/>
        <v>0</v>
      </c>
      <c r="AY188" s="120">
        <f t="shared" si="76"/>
        <v>0</v>
      </c>
      <c r="AZ188" s="120">
        <f t="shared" si="76"/>
        <v>0</v>
      </c>
      <c r="BA188" s="120">
        <f t="shared" si="76"/>
        <v>0</v>
      </c>
      <c r="BB188" s="120">
        <f t="shared" si="76"/>
        <v>0</v>
      </c>
      <c r="BC188" s="120">
        <f t="shared" si="76"/>
        <v>0</v>
      </c>
      <c r="BD188" s="120">
        <f t="shared" si="76"/>
        <v>0</v>
      </c>
      <c r="BE188" s="120">
        <f t="shared" si="77"/>
        <v>0</v>
      </c>
      <c r="BF188" s="120">
        <f t="shared" si="77"/>
        <v>0</v>
      </c>
      <c r="BG188" s="120">
        <f t="shared" si="77"/>
        <v>0</v>
      </c>
      <c r="BH188" s="120">
        <f t="shared" si="77"/>
        <v>0</v>
      </c>
      <c r="BI188" s="120">
        <f t="shared" si="77"/>
        <v>0</v>
      </c>
      <c r="BJ188" s="120">
        <f t="shared" si="77"/>
        <v>0</v>
      </c>
      <c r="BK188" s="120">
        <f t="shared" si="77"/>
        <v>0</v>
      </c>
      <c r="BN188" s="116">
        <f t="shared" si="57"/>
        <v>0</v>
      </c>
      <c r="BO188" s="120">
        <f t="shared" si="78"/>
        <v>0</v>
      </c>
      <c r="BP188" s="120">
        <f t="shared" si="78"/>
        <v>0</v>
      </c>
      <c r="BQ188" s="120">
        <f t="shared" si="78"/>
        <v>0</v>
      </c>
      <c r="BR188" s="120">
        <f t="shared" si="78"/>
        <v>0</v>
      </c>
      <c r="BS188" s="120">
        <f t="shared" si="78"/>
        <v>0</v>
      </c>
      <c r="BT188" s="120">
        <f t="shared" si="78"/>
        <v>0</v>
      </c>
      <c r="BU188" s="120">
        <f t="shared" si="78"/>
        <v>0</v>
      </c>
      <c r="BV188" s="120">
        <f t="shared" si="78"/>
        <v>0</v>
      </c>
      <c r="BW188" s="120">
        <f t="shared" si="78"/>
        <v>0</v>
      </c>
      <c r="BX188" s="120">
        <f t="shared" si="78"/>
        <v>0</v>
      </c>
      <c r="BY188" s="120">
        <f t="shared" si="79"/>
        <v>0</v>
      </c>
      <c r="BZ188" s="120">
        <f t="shared" si="79"/>
        <v>0</v>
      </c>
      <c r="CA188" s="120">
        <f t="shared" si="79"/>
        <v>0</v>
      </c>
      <c r="CB188" s="120">
        <f t="shared" si="79"/>
        <v>0</v>
      </c>
      <c r="CC188" s="120">
        <f t="shared" si="79"/>
        <v>0</v>
      </c>
      <c r="CD188" s="120">
        <f t="shared" si="79"/>
        <v>0</v>
      </c>
      <c r="CE188" s="120">
        <f t="shared" si="79"/>
        <v>0</v>
      </c>
      <c r="CF188" s="120">
        <f t="shared" si="79"/>
        <v>0</v>
      </c>
      <c r="CG188" s="120">
        <f t="shared" si="79"/>
        <v>0</v>
      </c>
      <c r="CH188" s="120">
        <f t="shared" si="79"/>
        <v>0</v>
      </c>
      <c r="CI188" s="120">
        <f t="shared" si="80"/>
        <v>0</v>
      </c>
      <c r="CJ188" s="120">
        <f t="shared" si="80"/>
        <v>0</v>
      </c>
      <c r="CK188" s="120">
        <f t="shared" si="80"/>
        <v>0</v>
      </c>
      <c r="CL188" s="120">
        <f t="shared" si="80"/>
        <v>0</v>
      </c>
      <c r="CM188" s="120">
        <f t="shared" si="80"/>
        <v>0</v>
      </c>
      <c r="CN188" s="120">
        <f t="shared" si="80"/>
        <v>0</v>
      </c>
      <c r="CO188" s="120">
        <f t="shared" si="80"/>
        <v>0</v>
      </c>
      <c r="CP188" s="120">
        <f t="shared" si="80"/>
        <v>0</v>
      </c>
      <c r="CQ188" s="120">
        <f t="shared" si="80"/>
        <v>0</v>
      </c>
      <c r="CR188" s="120">
        <f t="shared" si="80"/>
        <v>0</v>
      </c>
      <c r="CS188" s="120">
        <f t="shared" si="81"/>
        <v>0</v>
      </c>
      <c r="CT188" s="120">
        <f t="shared" si="81"/>
        <v>0</v>
      </c>
      <c r="CU188" s="120">
        <f t="shared" si="81"/>
        <v>0</v>
      </c>
      <c r="CV188" s="120">
        <f t="shared" si="81"/>
        <v>0</v>
      </c>
      <c r="CW188" s="120">
        <f t="shared" si="81"/>
        <v>0</v>
      </c>
      <c r="CX188" s="120">
        <f t="shared" si="81"/>
        <v>0</v>
      </c>
      <c r="CY188" s="120">
        <f t="shared" si="81"/>
        <v>0</v>
      </c>
    </row>
    <row r="189" spans="1:103" ht="12" hidden="1">
      <c r="A189" s="18"/>
      <c r="B189" s="18"/>
      <c r="C189" s="18"/>
      <c r="D189" s="18"/>
      <c r="E189" s="18"/>
      <c r="F189" s="18"/>
      <c r="G189" s="18"/>
      <c r="H189" s="18"/>
      <c r="I189" s="18"/>
      <c r="J189" s="18"/>
      <c r="K189" s="18"/>
      <c r="L189" s="18"/>
      <c r="M189" s="18"/>
      <c r="N189" s="18"/>
      <c r="O189" s="18"/>
      <c r="P189" s="18"/>
      <c r="Q189" s="18"/>
      <c r="R189" s="18"/>
      <c r="S189" s="18"/>
      <c r="T189" s="18"/>
      <c r="U189" s="18"/>
      <c r="Z189" s="116"/>
      <c r="AA189" s="120">
        <f t="shared" si="74"/>
        <v>0</v>
      </c>
      <c r="AB189" s="120">
        <f t="shared" si="74"/>
        <v>0</v>
      </c>
      <c r="AC189" s="120">
        <f t="shared" si="74"/>
        <v>0</v>
      </c>
      <c r="AD189" s="120">
        <f t="shared" si="74"/>
        <v>0</v>
      </c>
      <c r="AE189" s="120">
        <f t="shared" si="74"/>
        <v>0</v>
      </c>
      <c r="AF189" s="120">
        <f t="shared" si="74"/>
        <v>0</v>
      </c>
      <c r="AG189" s="120">
        <f t="shared" si="74"/>
        <v>0</v>
      </c>
      <c r="AH189" s="120">
        <f t="shared" si="74"/>
        <v>0</v>
      </c>
      <c r="AI189" s="120">
        <f t="shared" si="74"/>
        <v>0</v>
      </c>
      <c r="AJ189" s="120">
        <f t="shared" si="74"/>
        <v>0</v>
      </c>
      <c r="AK189" s="120">
        <f t="shared" si="75"/>
        <v>0</v>
      </c>
      <c r="AL189" s="120">
        <f t="shared" si="75"/>
        <v>0</v>
      </c>
      <c r="AM189" s="120">
        <f t="shared" si="75"/>
        <v>0</v>
      </c>
      <c r="AN189" s="120">
        <f t="shared" si="75"/>
        <v>0</v>
      </c>
      <c r="AO189" s="120">
        <f t="shared" si="75"/>
        <v>0</v>
      </c>
      <c r="AP189" s="120">
        <f t="shared" si="75"/>
        <v>0</v>
      </c>
      <c r="AQ189" s="120">
        <f t="shared" si="75"/>
        <v>0</v>
      </c>
      <c r="AR189" s="120">
        <f t="shared" si="75"/>
        <v>0</v>
      </c>
      <c r="AS189" s="120">
        <f t="shared" si="75"/>
        <v>0</v>
      </c>
      <c r="AT189" s="120">
        <f t="shared" si="75"/>
        <v>0</v>
      </c>
      <c r="AU189" s="120">
        <f t="shared" si="76"/>
        <v>0</v>
      </c>
      <c r="AV189" s="120">
        <f t="shared" si="76"/>
        <v>0</v>
      </c>
      <c r="AW189" s="120">
        <f t="shared" si="76"/>
        <v>0</v>
      </c>
      <c r="AX189" s="120">
        <f t="shared" si="76"/>
        <v>0</v>
      </c>
      <c r="AY189" s="120">
        <f t="shared" si="76"/>
        <v>0</v>
      </c>
      <c r="AZ189" s="120">
        <f t="shared" si="76"/>
        <v>0</v>
      </c>
      <c r="BA189" s="120">
        <f t="shared" si="76"/>
        <v>0</v>
      </c>
      <c r="BB189" s="120">
        <f t="shared" si="76"/>
        <v>0</v>
      </c>
      <c r="BC189" s="120">
        <f t="shared" si="76"/>
        <v>0</v>
      </c>
      <c r="BD189" s="120">
        <f t="shared" si="76"/>
        <v>0</v>
      </c>
      <c r="BE189" s="120">
        <f t="shared" si="77"/>
        <v>0</v>
      </c>
      <c r="BF189" s="120">
        <f t="shared" si="77"/>
        <v>0</v>
      </c>
      <c r="BG189" s="120">
        <f t="shared" si="77"/>
        <v>0</v>
      </c>
      <c r="BH189" s="120">
        <f t="shared" si="77"/>
        <v>0</v>
      </c>
      <c r="BI189" s="120">
        <f t="shared" si="77"/>
        <v>0</v>
      </c>
      <c r="BJ189" s="120">
        <f t="shared" si="77"/>
        <v>0</v>
      </c>
      <c r="BK189" s="120">
        <f t="shared" si="77"/>
        <v>0</v>
      </c>
      <c r="BN189" s="116">
        <f t="shared" si="57"/>
        <v>0</v>
      </c>
      <c r="BO189" s="120">
        <f t="shared" si="78"/>
        <v>0</v>
      </c>
      <c r="BP189" s="120">
        <f t="shared" si="78"/>
        <v>0</v>
      </c>
      <c r="BQ189" s="120">
        <f t="shared" si="78"/>
        <v>0</v>
      </c>
      <c r="BR189" s="120">
        <f t="shared" si="78"/>
        <v>0</v>
      </c>
      <c r="BS189" s="120">
        <f t="shared" si="78"/>
        <v>0</v>
      </c>
      <c r="BT189" s="120">
        <f t="shared" si="78"/>
        <v>0</v>
      </c>
      <c r="BU189" s="120">
        <f t="shared" si="78"/>
        <v>0</v>
      </c>
      <c r="BV189" s="120">
        <f t="shared" si="78"/>
        <v>0</v>
      </c>
      <c r="BW189" s="120">
        <f t="shared" si="78"/>
        <v>0</v>
      </c>
      <c r="BX189" s="120">
        <f t="shared" si="78"/>
        <v>0</v>
      </c>
      <c r="BY189" s="120">
        <f t="shared" si="79"/>
        <v>0</v>
      </c>
      <c r="BZ189" s="120">
        <f t="shared" si="79"/>
        <v>0</v>
      </c>
      <c r="CA189" s="120">
        <f t="shared" si="79"/>
        <v>0</v>
      </c>
      <c r="CB189" s="120">
        <f t="shared" si="79"/>
        <v>0</v>
      </c>
      <c r="CC189" s="120">
        <f t="shared" si="79"/>
        <v>0</v>
      </c>
      <c r="CD189" s="120">
        <f t="shared" si="79"/>
        <v>0</v>
      </c>
      <c r="CE189" s="120">
        <f t="shared" si="79"/>
        <v>0</v>
      </c>
      <c r="CF189" s="120">
        <f t="shared" si="79"/>
        <v>0</v>
      </c>
      <c r="CG189" s="120">
        <f t="shared" si="79"/>
        <v>0</v>
      </c>
      <c r="CH189" s="120">
        <f t="shared" si="79"/>
        <v>0</v>
      </c>
      <c r="CI189" s="120">
        <f t="shared" si="80"/>
        <v>0</v>
      </c>
      <c r="CJ189" s="120">
        <f t="shared" si="80"/>
        <v>0</v>
      </c>
      <c r="CK189" s="120">
        <f t="shared" si="80"/>
        <v>0</v>
      </c>
      <c r="CL189" s="120">
        <f t="shared" si="80"/>
        <v>0</v>
      </c>
      <c r="CM189" s="120">
        <f t="shared" si="80"/>
        <v>0</v>
      </c>
      <c r="CN189" s="120">
        <f t="shared" si="80"/>
        <v>0</v>
      </c>
      <c r="CO189" s="120">
        <f t="shared" si="80"/>
        <v>0</v>
      </c>
      <c r="CP189" s="120">
        <f t="shared" si="80"/>
        <v>0</v>
      </c>
      <c r="CQ189" s="120">
        <f t="shared" si="80"/>
        <v>0</v>
      </c>
      <c r="CR189" s="120">
        <f t="shared" si="80"/>
        <v>0</v>
      </c>
      <c r="CS189" s="120">
        <f t="shared" si="81"/>
        <v>0</v>
      </c>
      <c r="CT189" s="120">
        <f t="shared" si="81"/>
        <v>0</v>
      </c>
      <c r="CU189" s="120">
        <f t="shared" si="81"/>
        <v>0</v>
      </c>
      <c r="CV189" s="120">
        <f t="shared" si="81"/>
        <v>0</v>
      </c>
      <c r="CW189" s="120">
        <f t="shared" si="81"/>
        <v>0</v>
      </c>
      <c r="CX189" s="120">
        <f t="shared" si="81"/>
        <v>0</v>
      </c>
      <c r="CY189" s="120">
        <f t="shared" si="81"/>
        <v>0</v>
      </c>
    </row>
    <row r="190" spans="1:103" ht="12" hidden="1">
      <c r="A190" s="18"/>
      <c r="B190" s="18"/>
      <c r="C190" s="18"/>
      <c r="D190" s="18"/>
      <c r="E190" s="18"/>
      <c r="F190" s="18"/>
      <c r="G190" s="18"/>
      <c r="H190" s="18"/>
      <c r="I190" s="18"/>
      <c r="J190" s="18"/>
      <c r="K190" s="18"/>
      <c r="L190" s="18"/>
      <c r="M190" s="18"/>
      <c r="N190" s="18"/>
      <c r="O190" s="18"/>
      <c r="P190" s="18"/>
      <c r="Q190" s="18"/>
      <c r="R190" s="18"/>
      <c r="S190" s="18"/>
      <c r="T190" s="18"/>
      <c r="U190" s="18"/>
      <c r="Z190" s="116"/>
      <c r="AA190" s="120">
        <f t="shared" si="74"/>
        <v>0</v>
      </c>
      <c r="AB190" s="120">
        <f t="shared" si="74"/>
        <v>0</v>
      </c>
      <c r="AC190" s="120">
        <f t="shared" si="74"/>
        <v>0</v>
      </c>
      <c r="AD190" s="120">
        <f t="shared" si="74"/>
        <v>0</v>
      </c>
      <c r="AE190" s="120">
        <f t="shared" si="74"/>
        <v>0</v>
      </c>
      <c r="AF190" s="120">
        <f t="shared" si="74"/>
        <v>0</v>
      </c>
      <c r="AG190" s="120">
        <f t="shared" si="74"/>
        <v>0</v>
      </c>
      <c r="AH190" s="120">
        <f t="shared" si="74"/>
        <v>0</v>
      </c>
      <c r="AI190" s="120">
        <f t="shared" si="74"/>
        <v>0</v>
      </c>
      <c r="AJ190" s="120">
        <f t="shared" si="74"/>
        <v>0</v>
      </c>
      <c r="AK190" s="120">
        <f t="shared" si="75"/>
        <v>0</v>
      </c>
      <c r="AL190" s="120">
        <f t="shared" si="75"/>
        <v>0</v>
      </c>
      <c r="AM190" s="120">
        <f t="shared" si="75"/>
        <v>0</v>
      </c>
      <c r="AN190" s="120">
        <f t="shared" si="75"/>
        <v>0</v>
      </c>
      <c r="AO190" s="120">
        <f t="shared" si="75"/>
        <v>0</v>
      </c>
      <c r="AP190" s="120">
        <f t="shared" si="75"/>
        <v>0</v>
      </c>
      <c r="AQ190" s="120">
        <f t="shared" si="75"/>
        <v>0</v>
      </c>
      <c r="AR190" s="120">
        <f t="shared" si="75"/>
        <v>0</v>
      </c>
      <c r="AS190" s="120">
        <f t="shared" si="75"/>
        <v>0</v>
      </c>
      <c r="AT190" s="120">
        <f t="shared" si="75"/>
        <v>0</v>
      </c>
      <c r="AU190" s="120">
        <f t="shared" si="76"/>
        <v>0</v>
      </c>
      <c r="AV190" s="120">
        <f t="shared" si="76"/>
        <v>0</v>
      </c>
      <c r="AW190" s="120">
        <f t="shared" si="76"/>
        <v>0</v>
      </c>
      <c r="AX190" s="120">
        <f t="shared" si="76"/>
        <v>0</v>
      </c>
      <c r="AY190" s="120">
        <f t="shared" si="76"/>
        <v>0</v>
      </c>
      <c r="AZ190" s="120">
        <f t="shared" si="76"/>
        <v>0</v>
      </c>
      <c r="BA190" s="120">
        <f t="shared" si="76"/>
        <v>0</v>
      </c>
      <c r="BB190" s="120">
        <f t="shared" si="76"/>
        <v>0</v>
      </c>
      <c r="BC190" s="120">
        <f t="shared" si="76"/>
        <v>0</v>
      </c>
      <c r="BD190" s="120">
        <f t="shared" si="76"/>
        <v>0</v>
      </c>
      <c r="BE190" s="120">
        <f t="shared" si="77"/>
        <v>0</v>
      </c>
      <c r="BF190" s="120">
        <f t="shared" si="77"/>
        <v>0</v>
      </c>
      <c r="BG190" s="120">
        <f t="shared" si="77"/>
        <v>0</v>
      </c>
      <c r="BH190" s="120">
        <f t="shared" si="77"/>
        <v>0</v>
      </c>
      <c r="BI190" s="120">
        <f t="shared" si="77"/>
        <v>0</v>
      </c>
      <c r="BJ190" s="120">
        <f t="shared" si="77"/>
        <v>0</v>
      </c>
      <c r="BK190" s="120">
        <f t="shared" si="77"/>
        <v>0</v>
      </c>
      <c r="BN190" s="116">
        <f t="shared" si="57"/>
        <v>0</v>
      </c>
      <c r="BO190" s="120">
        <f t="shared" si="78"/>
        <v>0</v>
      </c>
      <c r="BP190" s="120">
        <f t="shared" si="78"/>
        <v>0</v>
      </c>
      <c r="BQ190" s="120">
        <f t="shared" si="78"/>
        <v>0</v>
      </c>
      <c r="BR190" s="120">
        <f t="shared" si="78"/>
        <v>0</v>
      </c>
      <c r="BS190" s="120">
        <f t="shared" si="78"/>
        <v>0</v>
      </c>
      <c r="BT190" s="120">
        <f t="shared" si="78"/>
        <v>0</v>
      </c>
      <c r="BU190" s="120">
        <f t="shared" si="78"/>
        <v>0</v>
      </c>
      <c r="BV190" s="120">
        <f t="shared" si="78"/>
        <v>0</v>
      </c>
      <c r="BW190" s="120">
        <f t="shared" si="78"/>
        <v>0</v>
      </c>
      <c r="BX190" s="120">
        <f t="shared" si="78"/>
        <v>0</v>
      </c>
      <c r="BY190" s="120">
        <f t="shared" si="79"/>
        <v>0</v>
      </c>
      <c r="BZ190" s="120">
        <f t="shared" si="79"/>
        <v>0</v>
      </c>
      <c r="CA190" s="120">
        <f t="shared" si="79"/>
        <v>0</v>
      </c>
      <c r="CB190" s="120">
        <f t="shared" si="79"/>
        <v>0</v>
      </c>
      <c r="CC190" s="120">
        <f t="shared" si="79"/>
        <v>0</v>
      </c>
      <c r="CD190" s="120">
        <f t="shared" si="79"/>
        <v>0</v>
      </c>
      <c r="CE190" s="120">
        <f t="shared" si="79"/>
        <v>0</v>
      </c>
      <c r="CF190" s="120">
        <f t="shared" si="79"/>
        <v>0</v>
      </c>
      <c r="CG190" s="120">
        <f t="shared" si="79"/>
        <v>0</v>
      </c>
      <c r="CH190" s="120">
        <f t="shared" si="79"/>
        <v>0</v>
      </c>
      <c r="CI190" s="120">
        <f t="shared" si="80"/>
        <v>0</v>
      </c>
      <c r="CJ190" s="120">
        <f t="shared" si="80"/>
        <v>0</v>
      </c>
      <c r="CK190" s="120">
        <f t="shared" si="80"/>
        <v>0</v>
      </c>
      <c r="CL190" s="120">
        <f t="shared" si="80"/>
        <v>0</v>
      </c>
      <c r="CM190" s="120">
        <f t="shared" si="80"/>
        <v>0</v>
      </c>
      <c r="CN190" s="120">
        <f t="shared" si="80"/>
        <v>0</v>
      </c>
      <c r="CO190" s="120">
        <f t="shared" si="80"/>
        <v>0</v>
      </c>
      <c r="CP190" s="120">
        <f t="shared" si="80"/>
        <v>0</v>
      </c>
      <c r="CQ190" s="120">
        <f t="shared" si="80"/>
        <v>0</v>
      </c>
      <c r="CR190" s="120">
        <f t="shared" si="80"/>
        <v>0</v>
      </c>
      <c r="CS190" s="120">
        <f t="shared" si="81"/>
        <v>0</v>
      </c>
      <c r="CT190" s="120">
        <f t="shared" si="81"/>
        <v>0</v>
      </c>
      <c r="CU190" s="120">
        <f t="shared" si="81"/>
        <v>0</v>
      </c>
      <c r="CV190" s="120">
        <f t="shared" si="81"/>
        <v>0</v>
      </c>
      <c r="CW190" s="120">
        <f t="shared" si="81"/>
        <v>0</v>
      </c>
      <c r="CX190" s="120">
        <f t="shared" si="81"/>
        <v>0</v>
      </c>
      <c r="CY190" s="120">
        <f t="shared" si="81"/>
        <v>0</v>
      </c>
    </row>
    <row r="191" spans="1:66" ht="12" hidden="1">
      <c r="A191" s="18"/>
      <c r="B191" s="18"/>
      <c r="C191" s="18"/>
      <c r="D191" s="18"/>
      <c r="E191" s="18"/>
      <c r="F191" s="18"/>
      <c r="G191" s="18"/>
      <c r="H191" s="18"/>
      <c r="I191" s="18"/>
      <c r="J191" s="18"/>
      <c r="K191" s="18"/>
      <c r="L191" s="18"/>
      <c r="M191" s="18"/>
      <c r="N191" s="18"/>
      <c r="O191" s="18"/>
      <c r="P191" s="18"/>
      <c r="Q191" s="18"/>
      <c r="R191" s="18"/>
      <c r="S191" s="18"/>
      <c r="T191" s="18"/>
      <c r="U191" s="18"/>
      <c r="BN191" s="114"/>
    </row>
    <row r="192" spans="1:66" ht="12" hidden="1">
      <c r="A192" s="18"/>
      <c r="B192" s="18"/>
      <c r="C192" s="18"/>
      <c r="D192" s="18"/>
      <c r="E192" s="18"/>
      <c r="F192" s="18"/>
      <c r="G192" s="18"/>
      <c r="H192" s="18"/>
      <c r="I192" s="18"/>
      <c r="J192" s="18"/>
      <c r="K192" s="18"/>
      <c r="L192" s="18"/>
      <c r="M192" s="18"/>
      <c r="N192" s="18"/>
      <c r="O192" s="18"/>
      <c r="P192" s="18"/>
      <c r="Q192" s="18"/>
      <c r="R192" s="18"/>
      <c r="S192" s="18"/>
      <c r="T192" s="18"/>
      <c r="U192" s="18"/>
      <c r="BN192" s="114"/>
    </row>
    <row r="193" spans="1:66" ht="12" hidden="1">
      <c r="A193" s="18"/>
      <c r="B193" s="18"/>
      <c r="C193" s="18"/>
      <c r="D193" s="18"/>
      <c r="E193" s="18"/>
      <c r="F193" s="18"/>
      <c r="G193" s="18"/>
      <c r="H193" s="18"/>
      <c r="I193" s="18"/>
      <c r="J193" s="18"/>
      <c r="K193" s="18"/>
      <c r="L193" s="18"/>
      <c r="M193" s="18"/>
      <c r="N193" s="18"/>
      <c r="O193" s="18"/>
      <c r="P193" s="18"/>
      <c r="Q193" s="18"/>
      <c r="R193" s="18"/>
      <c r="S193" s="18"/>
      <c r="T193" s="18"/>
      <c r="U193" s="18"/>
      <c r="BN193" s="114"/>
    </row>
    <row r="194" spans="1:66" ht="12" hidden="1">
      <c r="A194" s="18"/>
      <c r="B194" s="18"/>
      <c r="C194" s="18"/>
      <c r="D194" s="18"/>
      <c r="E194" s="18"/>
      <c r="F194" s="18"/>
      <c r="G194" s="18"/>
      <c r="H194" s="18"/>
      <c r="I194" s="18"/>
      <c r="J194" s="18"/>
      <c r="K194" s="18"/>
      <c r="L194" s="18"/>
      <c r="M194" s="18"/>
      <c r="N194" s="18"/>
      <c r="O194" s="18"/>
      <c r="P194" s="18"/>
      <c r="Q194" s="18"/>
      <c r="R194" s="18"/>
      <c r="S194" s="18"/>
      <c r="T194" s="18"/>
      <c r="U194" s="18"/>
      <c r="BN194" s="114"/>
    </row>
    <row r="195" spans="1:66" ht="12" hidden="1">
      <c r="A195" s="18"/>
      <c r="B195" s="18"/>
      <c r="C195" s="18"/>
      <c r="D195" s="18"/>
      <c r="E195" s="18"/>
      <c r="F195" s="18"/>
      <c r="G195" s="18"/>
      <c r="H195" s="18"/>
      <c r="I195" s="18"/>
      <c r="J195" s="18"/>
      <c r="K195" s="18"/>
      <c r="L195" s="18"/>
      <c r="M195" s="18"/>
      <c r="N195" s="18"/>
      <c r="O195" s="18"/>
      <c r="P195" s="18"/>
      <c r="Q195" s="18"/>
      <c r="R195" s="18"/>
      <c r="S195" s="18"/>
      <c r="T195" s="18"/>
      <c r="U195" s="18"/>
      <c r="BN195" s="114"/>
    </row>
    <row r="196" spans="1:66" ht="12" hidden="1">
      <c r="A196" s="18"/>
      <c r="B196" s="18"/>
      <c r="C196" s="18"/>
      <c r="D196" s="18"/>
      <c r="E196" s="18"/>
      <c r="F196" s="18"/>
      <c r="G196" s="18"/>
      <c r="H196" s="18"/>
      <c r="I196" s="18"/>
      <c r="J196" s="18"/>
      <c r="K196" s="18"/>
      <c r="L196" s="18"/>
      <c r="M196" s="18"/>
      <c r="N196" s="18"/>
      <c r="O196" s="18"/>
      <c r="P196" s="18"/>
      <c r="Q196" s="18"/>
      <c r="R196" s="18"/>
      <c r="S196" s="18"/>
      <c r="T196" s="18"/>
      <c r="U196" s="18"/>
      <c r="BN196" s="114"/>
    </row>
    <row r="197" spans="1:69" ht="12" hidden="1">
      <c r="A197" s="18"/>
      <c r="B197" s="18"/>
      <c r="C197" s="18"/>
      <c r="D197" s="18"/>
      <c r="E197" s="18"/>
      <c r="F197" s="18"/>
      <c r="G197" s="18"/>
      <c r="H197" s="18"/>
      <c r="I197" s="18"/>
      <c r="J197" s="18"/>
      <c r="K197" s="18"/>
      <c r="L197" s="18"/>
      <c r="M197" s="18"/>
      <c r="N197" s="18"/>
      <c r="O197" s="18"/>
      <c r="P197" s="18"/>
      <c r="Q197" s="18"/>
      <c r="R197" s="18"/>
      <c r="S197" s="18"/>
      <c r="T197" s="18"/>
      <c r="U197" s="18"/>
      <c r="Z197" s="21" t="str">
        <f>S156</f>
        <v>CHW-HI-WALL-FCU</v>
      </c>
      <c r="AA197" s="21"/>
      <c r="AB197" s="21"/>
      <c r="AC197" s="21"/>
      <c r="AD197" s="21"/>
      <c r="AE197" s="21">
        <f>SUM(AA200:BK238)</f>
        <v>0</v>
      </c>
      <c r="BN197" s="21" t="str">
        <f>S155</f>
        <v>CHW-DUCT-FCU</v>
      </c>
      <c r="BO197" s="113"/>
      <c r="BP197" s="21">
        <f>SUM(BO200:CY238)</f>
        <v>0</v>
      </c>
      <c r="BQ197" s="113"/>
    </row>
    <row r="198" spans="1:66" ht="12" hidden="1">
      <c r="A198" s="18"/>
      <c r="B198" s="18"/>
      <c r="C198" s="18"/>
      <c r="D198" s="18"/>
      <c r="E198" s="18"/>
      <c r="F198" s="18"/>
      <c r="G198" s="18"/>
      <c r="H198" s="18"/>
      <c r="I198" s="18"/>
      <c r="J198" s="18"/>
      <c r="K198" s="18"/>
      <c r="L198" s="18"/>
      <c r="M198" s="18"/>
      <c r="N198" s="18"/>
      <c r="O198" s="18"/>
      <c r="P198" s="18"/>
      <c r="Q198" s="18"/>
      <c r="R198" s="18"/>
      <c r="S198" s="18"/>
      <c r="T198" s="18"/>
      <c r="U198" s="18"/>
      <c r="BN198" s="114"/>
    </row>
    <row r="199" spans="1:103" ht="12.75" hidden="1">
      <c r="A199" s="18"/>
      <c r="B199" s="18"/>
      <c r="C199" s="18"/>
      <c r="D199" s="18"/>
      <c r="E199" s="18"/>
      <c r="F199" s="18"/>
      <c r="G199" s="18"/>
      <c r="H199" s="18"/>
      <c r="I199" s="18"/>
      <c r="J199" s="18"/>
      <c r="K199" s="18"/>
      <c r="L199" s="18"/>
      <c r="M199" s="18"/>
      <c r="N199" s="18"/>
      <c r="O199" s="18"/>
      <c r="P199" s="18"/>
      <c r="Q199" s="18"/>
      <c r="R199" s="18"/>
      <c r="S199" s="18"/>
      <c r="T199" s="18"/>
      <c r="U199" s="18"/>
      <c r="Z199" s="116"/>
      <c r="AA199" s="117">
        <f>AA150</f>
        <v>1.2</v>
      </c>
      <c r="AB199" s="117">
        <f aca="true" t="shared" si="82" ref="AB199:BK199">AB150</f>
        <v>1.5</v>
      </c>
      <c r="AC199" s="117">
        <f t="shared" si="82"/>
        <v>2</v>
      </c>
      <c r="AD199" s="117">
        <f t="shared" si="82"/>
        <v>3</v>
      </c>
      <c r="AE199" s="117">
        <f t="shared" si="82"/>
        <v>4</v>
      </c>
      <c r="AF199" s="117">
        <f t="shared" si="82"/>
        <v>5</v>
      </c>
      <c r="AG199" s="117">
        <f t="shared" si="82"/>
        <v>6</v>
      </c>
      <c r="AH199" s="117">
        <f t="shared" si="82"/>
        <v>7</v>
      </c>
      <c r="AI199" s="117">
        <f t="shared" si="82"/>
        <v>8</v>
      </c>
      <c r="AJ199" s="117">
        <f t="shared" si="82"/>
        <v>9</v>
      </c>
      <c r="AK199" s="117">
        <f t="shared" si="82"/>
        <v>10</v>
      </c>
      <c r="AL199" s="117">
        <f t="shared" si="82"/>
        <v>12</v>
      </c>
      <c r="AM199" s="117">
        <f t="shared" si="82"/>
        <v>13</v>
      </c>
      <c r="AN199" s="117">
        <f t="shared" si="82"/>
        <v>14</v>
      </c>
      <c r="AO199" s="117">
        <f t="shared" si="82"/>
        <v>16</v>
      </c>
      <c r="AP199" s="117">
        <f t="shared" si="82"/>
        <v>18</v>
      </c>
      <c r="AQ199" s="117">
        <f t="shared" si="82"/>
        <v>20</v>
      </c>
      <c r="AR199" s="117">
        <f t="shared" si="82"/>
        <v>21</v>
      </c>
      <c r="AS199" s="117">
        <f t="shared" si="82"/>
        <v>22</v>
      </c>
      <c r="AT199" s="117">
        <f t="shared" si="82"/>
        <v>23</v>
      </c>
      <c r="AU199" s="117">
        <f t="shared" si="82"/>
        <v>24</v>
      </c>
      <c r="AV199" s="117">
        <f t="shared" si="82"/>
        <v>25</v>
      </c>
      <c r="AW199" s="117">
        <f t="shared" si="82"/>
        <v>26</v>
      </c>
      <c r="AX199" s="117">
        <f t="shared" si="82"/>
        <v>27</v>
      </c>
      <c r="AY199" s="117">
        <f t="shared" si="82"/>
        <v>28</v>
      </c>
      <c r="AZ199" s="117">
        <f t="shared" si="82"/>
        <v>32</v>
      </c>
      <c r="BA199" s="117">
        <f t="shared" si="82"/>
        <v>39</v>
      </c>
      <c r="BB199" s="117">
        <f t="shared" si="82"/>
        <v>0</v>
      </c>
      <c r="BC199" s="117">
        <f t="shared" si="82"/>
        <v>0</v>
      </c>
      <c r="BD199" s="117">
        <f t="shared" si="82"/>
        <v>0</v>
      </c>
      <c r="BE199" s="117">
        <f t="shared" si="82"/>
        <v>0</v>
      </c>
      <c r="BF199" s="117">
        <f t="shared" si="82"/>
        <v>0</v>
      </c>
      <c r="BG199" s="117">
        <f t="shared" si="82"/>
        <v>0</v>
      </c>
      <c r="BH199" s="117">
        <f t="shared" si="82"/>
        <v>0</v>
      </c>
      <c r="BI199" s="117">
        <f t="shared" si="82"/>
        <v>0</v>
      </c>
      <c r="BJ199" s="117">
        <f t="shared" si="82"/>
        <v>0</v>
      </c>
      <c r="BK199" s="117">
        <f t="shared" si="82"/>
        <v>0</v>
      </c>
      <c r="BN199" s="116"/>
      <c r="BO199" s="117">
        <f>AA199</f>
        <v>1.2</v>
      </c>
      <c r="BP199" s="117">
        <f aca="true" t="shared" si="83" ref="BP199:CY199">AB199</f>
        <v>1.5</v>
      </c>
      <c r="BQ199" s="117">
        <f t="shared" si="83"/>
        <v>2</v>
      </c>
      <c r="BR199" s="117">
        <f t="shared" si="83"/>
        <v>3</v>
      </c>
      <c r="BS199" s="117">
        <f t="shared" si="83"/>
        <v>4</v>
      </c>
      <c r="BT199" s="117">
        <f t="shared" si="83"/>
        <v>5</v>
      </c>
      <c r="BU199" s="117">
        <f t="shared" si="83"/>
        <v>6</v>
      </c>
      <c r="BV199" s="117">
        <f t="shared" si="83"/>
        <v>7</v>
      </c>
      <c r="BW199" s="117">
        <f t="shared" si="83"/>
        <v>8</v>
      </c>
      <c r="BX199" s="117">
        <f t="shared" si="83"/>
        <v>9</v>
      </c>
      <c r="BY199" s="117">
        <f t="shared" si="83"/>
        <v>10</v>
      </c>
      <c r="BZ199" s="117">
        <f t="shared" si="83"/>
        <v>12</v>
      </c>
      <c r="CA199" s="117">
        <f t="shared" si="83"/>
        <v>13</v>
      </c>
      <c r="CB199" s="117">
        <f t="shared" si="83"/>
        <v>14</v>
      </c>
      <c r="CC199" s="117">
        <f t="shared" si="83"/>
        <v>16</v>
      </c>
      <c r="CD199" s="117">
        <f t="shared" si="83"/>
        <v>18</v>
      </c>
      <c r="CE199" s="117">
        <f t="shared" si="83"/>
        <v>20</v>
      </c>
      <c r="CF199" s="117">
        <f t="shared" si="83"/>
        <v>21</v>
      </c>
      <c r="CG199" s="117">
        <f t="shared" si="83"/>
        <v>22</v>
      </c>
      <c r="CH199" s="117">
        <f t="shared" si="83"/>
        <v>23</v>
      </c>
      <c r="CI199" s="117">
        <f t="shared" si="83"/>
        <v>24</v>
      </c>
      <c r="CJ199" s="117">
        <f t="shared" si="83"/>
        <v>25</v>
      </c>
      <c r="CK199" s="117">
        <f t="shared" si="83"/>
        <v>26</v>
      </c>
      <c r="CL199" s="117">
        <f t="shared" si="83"/>
        <v>27</v>
      </c>
      <c r="CM199" s="117">
        <f t="shared" si="83"/>
        <v>28</v>
      </c>
      <c r="CN199" s="117">
        <f t="shared" si="83"/>
        <v>32</v>
      </c>
      <c r="CO199" s="117">
        <f t="shared" si="83"/>
        <v>39</v>
      </c>
      <c r="CP199" s="117">
        <f t="shared" si="83"/>
        <v>0</v>
      </c>
      <c r="CQ199" s="117">
        <f t="shared" si="83"/>
        <v>0</v>
      </c>
      <c r="CR199" s="117">
        <f t="shared" si="83"/>
        <v>0</v>
      </c>
      <c r="CS199" s="117">
        <f t="shared" si="83"/>
        <v>0</v>
      </c>
      <c r="CT199" s="117">
        <f t="shared" si="83"/>
        <v>0</v>
      </c>
      <c r="CU199" s="117">
        <f t="shared" si="83"/>
        <v>0</v>
      </c>
      <c r="CV199" s="117">
        <f t="shared" si="83"/>
        <v>0</v>
      </c>
      <c r="CW199" s="117">
        <f t="shared" si="83"/>
        <v>0</v>
      </c>
      <c r="CX199" s="117">
        <f t="shared" si="83"/>
        <v>0</v>
      </c>
      <c r="CY199" s="117">
        <f t="shared" si="83"/>
        <v>0</v>
      </c>
    </row>
    <row r="200" spans="1:103" ht="12" hidden="1">
      <c r="A200" s="18"/>
      <c r="B200" s="18"/>
      <c r="C200" s="18"/>
      <c r="D200" s="18"/>
      <c r="E200" s="18"/>
      <c r="F200" s="18"/>
      <c r="G200" s="18"/>
      <c r="H200" s="18"/>
      <c r="I200" s="18"/>
      <c r="J200" s="18"/>
      <c r="K200" s="18"/>
      <c r="L200" s="18"/>
      <c r="M200" s="18"/>
      <c r="N200" s="18"/>
      <c r="O200" s="18"/>
      <c r="P200" s="18"/>
      <c r="Q200" s="18"/>
      <c r="R200" s="18"/>
      <c r="S200" s="18"/>
      <c r="T200" s="18"/>
      <c r="U200" s="18"/>
      <c r="Z200" s="116">
        <f>Z151</f>
        <v>500</v>
      </c>
      <c r="AA200" s="120">
        <f aca="true" t="shared" si="84" ref="AA200:AJ209">_xlfn.SUMIFS($C$48:$C$123,$E$48:$E$123,AA$199,$D$48:$D$123,$Z200,$B$48:$B$123,$Z$197)</f>
        <v>0</v>
      </c>
      <c r="AB200" s="120">
        <f t="shared" si="84"/>
        <v>0</v>
      </c>
      <c r="AC200" s="120">
        <f t="shared" si="84"/>
        <v>0</v>
      </c>
      <c r="AD200" s="120">
        <f t="shared" si="84"/>
        <v>0</v>
      </c>
      <c r="AE200" s="120">
        <f t="shared" si="84"/>
        <v>0</v>
      </c>
      <c r="AF200" s="120">
        <f t="shared" si="84"/>
        <v>0</v>
      </c>
      <c r="AG200" s="120">
        <f t="shared" si="84"/>
        <v>0</v>
      </c>
      <c r="AH200" s="120">
        <f t="shared" si="84"/>
        <v>0</v>
      </c>
      <c r="AI200" s="120">
        <f t="shared" si="84"/>
        <v>0</v>
      </c>
      <c r="AJ200" s="120">
        <f t="shared" si="84"/>
        <v>0</v>
      </c>
      <c r="AK200" s="120">
        <f aca="true" t="shared" si="85" ref="AK200:AT209">_xlfn.SUMIFS($C$48:$C$123,$E$48:$E$123,AK$199,$D$48:$D$123,$Z200,$B$48:$B$123,$Z$197)</f>
        <v>0</v>
      </c>
      <c r="AL200" s="120">
        <f t="shared" si="85"/>
        <v>0</v>
      </c>
      <c r="AM200" s="120">
        <f t="shared" si="85"/>
        <v>0</v>
      </c>
      <c r="AN200" s="120">
        <f t="shared" si="85"/>
        <v>0</v>
      </c>
      <c r="AO200" s="120">
        <f t="shared" si="85"/>
        <v>0</v>
      </c>
      <c r="AP200" s="120">
        <f t="shared" si="85"/>
        <v>0</v>
      </c>
      <c r="AQ200" s="120">
        <f t="shared" si="85"/>
        <v>0</v>
      </c>
      <c r="AR200" s="120">
        <f t="shared" si="85"/>
        <v>0</v>
      </c>
      <c r="AS200" s="120">
        <f t="shared" si="85"/>
        <v>0</v>
      </c>
      <c r="AT200" s="120">
        <f t="shared" si="85"/>
        <v>0</v>
      </c>
      <c r="AU200" s="120">
        <f aca="true" t="shared" si="86" ref="AU200:BD209">_xlfn.SUMIFS($C$48:$C$123,$E$48:$E$123,AU$199,$D$48:$D$123,$Z200,$B$48:$B$123,$Z$197)</f>
        <v>0</v>
      </c>
      <c r="AV200" s="120">
        <f t="shared" si="86"/>
        <v>0</v>
      </c>
      <c r="AW200" s="120">
        <f t="shared" si="86"/>
        <v>0</v>
      </c>
      <c r="AX200" s="120">
        <f t="shared" si="86"/>
        <v>0</v>
      </c>
      <c r="AY200" s="120">
        <f t="shared" si="86"/>
        <v>0</v>
      </c>
      <c r="AZ200" s="120">
        <f t="shared" si="86"/>
        <v>0</v>
      </c>
      <c r="BA200" s="120">
        <f t="shared" si="86"/>
        <v>0</v>
      </c>
      <c r="BB200" s="120">
        <f t="shared" si="86"/>
        <v>0</v>
      </c>
      <c r="BC200" s="120">
        <f t="shared" si="86"/>
        <v>0</v>
      </c>
      <c r="BD200" s="120">
        <f t="shared" si="86"/>
        <v>0</v>
      </c>
      <c r="BE200" s="120">
        <f aca="true" t="shared" si="87" ref="BE200:BK209">_xlfn.SUMIFS($C$48:$C$123,$E$48:$E$123,BE$199,$D$48:$D$123,$Z200,$B$48:$B$123,$Z$197)</f>
        <v>0</v>
      </c>
      <c r="BF200" s="120">
        <f t="shared" si="87"/>
        <v>0</v>
      </c>
      <c r="BG200" s="120">
        <f t="shared" si="87"/>
        <v>0</v>
      </c>
      <c r="BH200" s="120">
        <f t="shared" si="87"/>
        <v>0</v>
      </c>
      <c r="BI200" s="120">
        <f t="shared" si="87"/>
        <v>0</v>
      </c>
      <c r="BJ200" s="120">
        <f t="shared" si="87"/>
        <v>0</v>
      </c>
      <c r="BK200" s="120">
        <f t="shared" si="87"/>
        <v>0</v>
      </c>
      <c r="BN200" s="116">
        <f>Z200</f>
        <v>500</v>
      </c>
      <c r="BO200" s="120">
        <f aca="true" t="shared" si="88" ref="BO200:BP219">_xlfn.SUMIFS($C$48:$C$123,$E$48:$E$123,BO$150,$D$48:$D$123,$Z200,$B$48:$B$123,$BN$197)</f>
        <v>0</v>
      </c>
      <c r="BP200" s="120">
        <f t="shared" si="88"/>
        <v>0</v>
      </c>
      <c r="BQ200" s="120"/>
      <c r="BR200" s="120">
        <f aca="true" t="shared" si="89" ref="BR200:CA209">_xlfn.SUMIFS($C$48:$C$123,$E$48:$E$123,BR$150,$D$48:$D$123,$Z200,$B$48:$B$123,$BN$197)</f>
        <v>0</v>
      </c>
      <c r="BS200" s="120">
        <f t="shared" si="89"/>
        <v>0</v>
      </c>
      <c r="BT200" s="120">
        <f t="shared" si="89"/>
        <v>0</v>
      </c>
      <c r="BU200" s="120">
        <f t="shared" si="89"/>
        <v>0</v>
      </c>
      <c r="BV200" s="120">
        <f t="shared" si="89"/>
        <v>0</v>
      </c>
      <c r="BW200" s="120">
        <f t="shared" si="89"/>
        <v>0</v>
      </c>
      <c r="BX200" s="120">
        <f t="shared" si="89"/>
        <v>0</v>
      </c>
      <c r="BY200" s="120">
        <f t="shared" si="89"/>
        <v>0</v>
      </c>
      <c r="BZ200" s="120">
        <f t="shared" si="89"/>
        <v>0</v>
      </c>
      <c r="CA200" s="120">
        <f t="shared" si="89"/>
        <v>0</v>
      </c>
      <c r="CB200" s="120">
        <f aca="true" t="shared" si="90" ref="CB200:CK209">_xlfn.SUMIFS($C$48:$C$123,$E$48:$E$123,CB$150,$D$48:$D$123,$Z200,$B$48:$B$123,$BN$197)</f>
        <v>0</v>
      </c>
      <c r="CC200" s="120">
        <f t="shared" si="90"/>
        <v>0</v>
      </c>
      <c r="CD200" s="120">
        <f t="shared" si="90"/>
        <v>0</v>
      </c>
      <c r="CE200" s="120">
        <f t="shared" si="90"/>
        <v>0</v>
      </c>
      <c r="CF200" s="120">
        <f t="shared" si="90"/>
        <v>0</v>
      </c>
      <c r="CG200" s="120">
        <f t="shared" si="90"/>
        <v>0</v>
      </c>
      <c r="CH200" s="120">
        <f t="shared" si="90"/>
        <v>0</v>
      </c>
      <c r="CI200" s="120">
        <f t="shared" si="90"/>
        <v>0</v>
      </c>
      <c r="CJ200" s="120">
        <f t="shared" si="90"/>
        <v>0</v>
      </c>
      <c r="CK200" s="120">
        <f t="shared" si="90"/>
        <v>0</v>
      </c>
      <c r="CL200" s="120">
        <f aca="true" t="shared" si="91" ref="CL200:CY209">_xlfn.SUMIFS($C$48:$C$123,$E$48:$E$123,CL$150,$D$48:$D$123,$Z200,$B$48:$B$123,$BN$197)</f>
        <v>0</v>
      </c>
      <c r="CM200" s="120">
        <f t="shared" si="91"/>
        <v>0</v>
      </c>
      <c r="CN200" s="120">
        <f t="shared" si="91"/>
        <v>0</v>
      </c>
      <c r="CO200" s="120">
        <f t="shared" si="91"/>
        <v>0</v>
      </c>
      <c r="CP200" s="120">
        <f t="shared" si="91"/>
        <v>0</v>
      </c>
      <c r="CQ200" s="120">
        <f t="shared" si="91"/>
        <v>0</v>
      </c>
      <c r="CR200" s="120">
        <f t="shared" si="91"/>
        <v>0</v>
      </c>
      <c r="CS200" s="120">
        <f t="shared" si="91"/>
        <v>0</v>
      </c>
      <c r="CT200" s="120">
        <f t="shared" si="91"/>
        <v>0</v>
      </c>
      <c r="CU200" s="120">
        <f t="shared" si="91"/>
        <v>0</v>
      </c>
      <c r="CV200" s="120">
        <f t="shared" si="91"/>
        <v>0</v>
      </c>
      <c r="CW200" s="120">
        <f t="shared" si="91"/>
        <v>0</v>
      </c>
      <c r="CX200" s="120">
        <f t="shared" si="91"/>
        <v>0</v>
      </c>
      <c r="CY200" s="120">
        <f t="shared" si="91"/>
        <v>0</v>
      </c>
    </row>
    <row r="201" spans="1:103" ht="12" hidden="1">
      <c r="A201" s="18"/>
      <c r="B201" s="18"/>
      <c r="C201" s="18"/>
      <c r="D201" s="18"/>
      <c r="E201" s="18"/>
      <c r="F201" s="18"/>
      <c r="G201" s="18"/>
      <c r="H201" s="18"/>
      <c r="I201" s="18"/>
      <c r="J201" s="18"/>
      <c r="K201" s="18"/>
      <c r="L201" s="18"/>
      <c r="M201" s="18"/>
      <c r="N201" s="18"/>
      <c r="O201" s="18"/>
      <c r="P201" s="18"/>
      <c r="Q201" s="18"/>
      <c r="R201" s="18"/>
      <c r="S201" s="18"/>
      <c r="T201" s="18"/>
      <c r="U201" s="18"/>
      <c r="Z201" s="116">
        <f aca="true" t="shared" si="92" ref="Z201:Z238">Z152</f>
        <v>570</v>
      </c>
      <c r="AA201" s="120">
        <f t="shared" si="84"/>
        <v>0</v>
      </c>
      <c r="AB201" s="120">
        <f t="shared" si="84"/>
        <v>0</v>
      </c>
      <c r="AC201" s="120">
        <f t="shared" si="84"/>
        <v>0</v>
      </c>
      <c r="AD201" s="120">
        <f t="shared" si="84"/>
        <v>0</v>
      </c>
      <c r="AE201" s="120">
        <f t="shared" si="84"/>
        <v>0</v>
      </c>
      <c r="AF201" s="120">
        <f t="shared" si="84"/>
        <v>0</v>
      </c>
      <c r="AG201" s="120">
        <f t="shared" si="84"/>
        <v>0</v>
      </c>
      <c r="AH201" s="120">
        <f t="shared" si="84"/>
        <v>0</v>
      </c>
      <c r="AI201" s="120">
        <f t="shared" si="84"/>
        <v>0</v>
      </c>
      <c r="AJ201" s="120">
        <f t="shared" si="84"/>
        <v>0</v>
      </c>
      <c r="AK201" s="120">
        <f t="shared" si="85"/>
        <v>0</v>
      </c>
      <c r="AL201" s="120">
        <f t="shared" si="85"/>
        <v>0</v>
      </c>
      <c r="AM201" s="120">
        <f t="shared" si="85"/>
        <v>0</v>
      </c>
      <c r="AN201" s="120">
        <f t="shared" si="85"/>
        <v>0</v>
      </c>
      <c r="AO201" s="120">
        <f t="shared" si="85"/>
        <v>0</v>
      </c>
      <c r="AP201" s="120">
        <f t="shared" si="85"/>
        <v>0</v>
      </c>
      <c r="AQ201" s="120">
        <f t="shared" si="85"/>
        <v>0</v>
      </c>
      <c r="AR201" s="120">
        <f t="shared" si="85"/>
        <v>0</v>
      </c>
      <c r="AS201" s="120">
        <f t="shared" si="85"/>
        <v>0</v>
      </c>
      <c r="AT201" s="120">
        <f t="shared" si="85"/>
        <v>0</v>
      </c>
      <c r="AU201" s="120">
        <f t="shared" si="86"/>
        <v>0</v>
      </c>
      <c r="AV201" s="120">
        <f t="shared" si="86"/>
        <v>0</v>
      </c>
      <c r="AW201" s="120">
        <f t="shared" si="86"/>
        <v>0</v>
      </c>
      <c r="AX201" s="120">
        <f t="shared" si="86"/>
        <v>0</v>
      </c>
      <c r="AY201" s="120">
        <f t="shared" si="86"/>
        <v>0</v>
      </c>
      <c r="AZ201" s="120">
        <f t="shared" si="86"/>
        <v>0</v>
      </c>
      <c r="BA201" s="120">
        <f t="shared" si="86"/>
        <v>0</v>
      </c>
      <c r="BB201" s="120">
        <f t="shared" si="86"/>
        <v>0</v>
      </c>
      <c r="BC201" s="120">
        <f t="shared" si="86"/>
        <v>0</v>
      </c>
      <c r="BD201" s="120">
        <f t="shared" si="86"/>
        <v>0</v>
      </c>
      <c r="BE201" s="120">
        <f t="shared" si="87"/>
        <v>0</v>
      </c>
      <c r="BF201" s="120">
        <f t="shared" si="87"/>
        <v>0</v>
      </c>
      <c r="BG201" s="120">
        <f t="shared" si="87"/>
        <v>0</v>
      </c>
      <c r="BH201" s="120">
        <f t="shared" si="87"/>
        <v>0</v>
      </c>
      <c r="BI201" s="120">
        <f t="shared" si="87"/>
        <v>0</v>
      </c>
      <c r="BJ201" s="120">
        <f t="shared" si="87"/>
        <v>0</v>
      </c>
      <c r="BK201" s="120">
        <f t="shared" si="87"/>
        <v>0</v>
      </c>
      <c r="BN201" s="116">
        <f aca="true" t="shared" si="93" ref="BN201:BN238">Z201</f>
        <v>570</v>
      </c>
      <c r="BO201" s="120">
        <f t="shared" si="88"/>
        <v>0</v>
      </c>
      <c r="BP201" s="120">
        <f t="shared" si="88"/>
        <v>0</v>
      </c>
      <c r="BQ201" s="120"/>
      <c r="BR201" s="120">
        <f t="shared" si="89"/>
        <v>0</v>
      </c>
      <c r="BS201" s="120">
        <f t="shared" si="89"/>
        <v>0</v>
      </c>
      <c r="BT201" s="120">
        <f t="shared" si="89"/>
        <v>0</v>
      </c>
      <c r="BU201" s="120">
        <f t="shared" si="89"/>
        <v>0</v>
      </c>
      <c r="BV201" s="120">
        <f t="shared" si="89"/>
        <v>0</v>
      </c>
      <c r="BW201" s="120">
        <f t="shared" si="89"/>
        <v>0</v>
      </c>
      <c r="BX201" s="120">
        <f t="shared" si="89"/>
        <v>0</v>
      </c>
      <c r="BY201" s="120">
        <f t="shared" si="89"/>
        <v>0</v>
      </c>
      <c r="BZ201" s="120">
        <f t="shared" si="89"/>
        <v>0</v>
      </c>
      <c r="CA201" s="120">
        <f t="shared" si="89"/>
        <v>0</v>
      </c>
      <c r="CB201" s="120">
        <f t="shared" si="90"/>
        <v>0</v>
      </c>
      <c r="CC201" s="120">
        <f t="shared" si="90"/>
        <v>0</v>
      </c>
      <c r="CD201" s="120">
        <f t="shared" si="90"/>
        <v>0</v>
      </c>
      <c r="CE201" s="120">
        <f t="shared" si="90"/>
        <v>0</v>
      </c>
      <c r="CF201" s="120">
        <f t="shared" si="90"/>
        <v>0</v>
      </c>
      <c r="CG201" s="120">
        <f t="shared" si="90"/>
        <v>0</v>
      </c>
      <c r="CH201" s="120">
        <f t="shared" si="90"/>
        <v>0</v>
      </c>
      <c r="CI201" s="120">
        <f t="shared" si="90"/>
        <v>0</v>
      </c>
      <c r="CJ201" s="120">
        <f t="shared" si="90"/>
        <v>0</v>
      </c>
      <c r="CK201" s="120">
        <f t="shared" si="90"/>
        <v>0</v>
      </c>
      <c r="CL201" s="120">
        <f t="shared" si="91"/>
        <v>0</v>
      </c>
      <c r="CM201" s="120">
        <f t="shared" si="91"/>
        <v>0</v>
      </c>
      <c r="CN201" s="120">
        <f t="shared" si="91"/>
        <v>0</v>
      </c>
      <c r="CO201" s="120">
        <f t="shared" si="91"/>
        <v>0</v>
      </c>
      <c r="CP201" s="120">
        <f t="shared" si="91"/>
        <v>0</v>
      </c>
      <c r="CQ201" s="120">
        <f t="shared" si="91"/>
        <v>0</v>
      </c>
      <c r="CR201" s="120">
        <f t="shared" si="91"/>
        <v>0</v>
      </c>
      <c r="CS201" s="120">
        <f t="shared" si="91"/>
        <v>0</v>
      </c>
      <c r="CT201" s="120">
        <f t="shared" si="91"/>
        <v>0</v>
      </c>
      <c r="CU201" s="120">
        <f t="shared" si="91"/>
        <v>0</v>
      </c>
      <c r="CV201" s="120">
        <f t="shared" si="91"/>
        <v>0</v>
      </c>
      <c r="CW201" s="120">
        <f t="shared" si="91"/>
        <v>0</v>
      </c>
      <c r="CX201" s="120">
        <f t="shared" si="91"/>
        <v>0</v>
      </c>
      <c r="CY201" s="120">
        <f t="shared" si="91"/>
        <v>0</v>
      </c>
    </row>
    <row r="202" spans="1:103" ht="12" hidden="1">
      <c r="A202" s="18"/>
      <c r="B202" s="18"/>
      <c r="C202" s="18"/>
      <c r="D202" s="18"/>
      <c r="E202" s="18"/>
      <c r="F202" s="18"/>
      <c r="G202" s="18"/>
      <c r="H202" s="18"/>
      <c r="I202" s="18"/>
      <c r="J202" s="18"/>
      <c r="K202" s="18"/>
      <c r="L202" s="18"/>
      <c r="M202" s="18"/>
      <c r="N202" s="18"/>
      <c r="O202" s="18"/>
      <c r="P202" s="18"/>
      <c r="Q202" s="18"/>
      <c r="R202" s="18"/>
      <c r="S202" s="18"/>
      <c r="T202" s="18"/>
      <c r="U202" s="18"/>
      <c r="Z202" s="116">
        <f t="shared" si="92"/>
        <v>720</v>
      </c>
      <c r="AA202" s="120">
        <f t="shared" si="84"/>
        <v>0</v>
      </c>
      <c r="AB202" s="120">
        <f t="shared" si="84"/>
        <v>0</v>
      </c>
      <c r="AC202" s="120">
        <f t="shared" si="84"/>
        <v>0</v>
      </c>
      <c r="AD202" s="120">
        <f t="shared" si="84"/>
        <v>0</v>
      </c>
      <c r="AE202" s="120">
        <f t="shared" si="84"/>
        <v>0</v>
      </c>
      <c r="AF202" s="120">
        <f t="shared" si="84"/>
        <v>0</v>
      </c>
      <c r="AG202" s="120">
        <f t="shared" si="84"/>
        <v>0</v>
      </c>
      <c r="AH202" s="120">
        <f t="shared" si="84"/>
        <v>0</v>
      </c>
      <c r="AI202" s="120">
        <f t="shared" si="84"/>
        <v>0</v>
      </c>
      <c r="AJ202" s="120">
        <f t="shared" si="84"/>
        <v>0</v>
      </c>
      <c r="AK202" s="120">
        <f t="shared" si="85"/>
        <v>0</v>
      </c>
      <c r="AL202" s="120">
        <f t="shared" si="85"/>
        <v>0</v>
      </c>
      <c r="AM202" s="120">
        <f t="shared" si="85"/>
        <v>0</v>
      </c>
      <c r="AN202" s="120">
        <f t="shared" si="85"/>
        <v>0</v>
      </c>
      <c r="AO202" s="120">
        <f t="shared" si="85"/>
        <v>0</v>
      </c>
      <c r="AP202" s="120">
        <f t="shared" si="85"/>
        <v>0</v>
      </c>
      <c r="AQ202" s="120">
        <f t="shared" si="85"/>
        <v>0</v>
      </c>
      <c r="AR202" s="120">
        <f t="shared" si="85"/>
        <v>0</v>
      </c>
      <c r="AS202" s="120">
        <f t="shared" si="85"/>
        <v>0</v>
      </c>
      <c r="AT202" s="120">
        <f t="shared" si="85"/>
        <v>0</v>
      </c>
      <c r="AU202" s="120">
        <f t="shared" si="86"/>
        <v>0</v>
      </c>
      <c r="AV202" s="120">
        <f t="shared" si="86"/>
        <v>0</v>
      </c>
      <c r="AW202" s="120">
        <f t="shared" si="86"/>
        <v>0</v>
      </c>
      <c r="AX202" s="120">
        <f t="shared" si="86"/>
        <v>0</v>
      </c>
      <c r="AY202" s="120">
        <f t="shared" si="86"/>
        <v>0</v>
      </c>
      <c r="AZ202" s="120">
        <f t="shared" si="86"/>
        <v>0</v>
      </c>
      <c r="BA202" s="120">
        <f t="shared" si="86"/>
        <v>0</v>
      </c>
      <c r="BB202" s="120">
        <f t="shared" si="86"/>
        <v>0</v>
      </c>
      <c r="BC202" s="120">
        <f t="shared" si="86"/>
        <v>0</v>
      </c>
      <c r="BD202" s="120">
        <f t="shared" si="86"/>
        <v>0</v>
      </c>
      <c r="BE202" s="120">
        <f t="shared" si="87"/>
        <v>0</v>
      </c>
      <c r="BF202" s="120">
        <f t="shared" si="87"/>
        <v>0</v>
      </c>
      <c r="BG202" s="120">
        <f t="shared" si="87"/>
        <v>0</v>
      </c>
      <c r="BH202" s="120">
        <f t="shared" si="87"/>
        <v>0</v>
      </c>
      <c r="BI202" s="120">
        <f t="shared" si="87"/>
        <v>0</v>
      </c>
      <c r="BJ202" s="120">
        <f t="shared" si="87"/>
        <v>0</v>
      </c>
      <c r="BK202" s="120">
        <f t="shared" si="87"/>
        <v>0</v>
      </c>
      <c r="BN202" s="116">
        <f t="shared" si="93"/>
        <v>720</v>
      </c>
      <c r="BO202" s="120">
        <f t="shared" si="88"/>
        <v>0</v>
      </c>
      <c r="BP202" s="120">
        <f t="shared" si="88"/>
        <v>0</v>
      </c>
      <c r="BQ202" s="120"/>
      <c r="BR202" s="120">
        <f t="shared" si="89"/>
        <v>0</v>
      </c>
      <c r="BS202" s="120">
        <f t="shared" si="89"/>
        <v>0</v>
      </c>
      <c r="BT202" s="120">
        <f t="shared" si="89"/>
        <v>0</v>
      </c>
      <c r="BU202" s="120">
        <f t="shared" si="89"/>
        <v>0</v>
      </c>
      <c r="BV202" s="120">
        <f t="shared" si="89"/>
        <v>0</v>
      </c>
      <c r="BW202" s="120">
        <f t="shared" si="89"/>
        <v>0</v>
      </c>
      <c r="BX202" s="120">
        <f t="shared" si="89"/>
        <v>0</v>
      </c>
      <c r="BY202" s="120">
        <f t="shared" si="89"/>
        <v>0</v>
      </c>
      <c r="BZ202" s="120">
        <f t="shared" si="89"/>
        <v>0</v>
      </c>
      <c r="CA202" s="120">
        <f t="shared" si="89"/>
        <v>0</v>
      </c>
      <c r="CB202" s="120">
        <f t="shared" si="90"/>
        <v>0</v>
      </c>
      <c r="CC202" s="120">
        <f t="shared" si="90"/>
        <v>0</v>
      </c>
      <c r="CD202" s="120">
        <f t="shared" si="90"/>
        <v>0</v>
      </c>
      <c r="CE202" s="120">
        <f t="shared" si="90"/>
        <v>0</v>
      </c>
      <c r="CF202" s="120">
        <f t="shared" si="90"/>
        <v>0</v>
      </c>
      <c r="CG202" s="120">
        <f t="shared" si="90"/>
        <v>0</v>
      </c>
      <c r="CH202" s="120">
        <f t="shared" si="90"/>
        <v>0</v>
      </c>
      <c r="CI202" s="120">
        <f t="shared" si="90"/>
        <v>0</v>
      </c>
      <c r="CJ202" s="120">
        <f t="shared" si="90"/>
        <v>0</v>
      </c>
      <c r="CK202" s="120">
        <f t="shared" si="90"/>
        <v>0</v>
      </c>
      <c r="CL202" s="120">
        <f t="shared" si="91"/>
        <v>0</v>
      </c>
      <c r="CM202" s="120">
        <f t="shared" si="91"/>
        <v>0</v>
      </c>
      <c r="CN202" s="120">
        <f t="shared" si="91"/>
        <v>0</v>
      </c>
      <c r="CO202" s="120">
        <f t="shared" si="91"/>
        <v>0</v>
      </c>
      <c r="CP202" s="120">
        <f t="shared" si="91"/>
        <v>0</v>
      </c>
      <c r="CQ202" s="120">
        <f t="shared" si="91"/>
        <v>0</v>
      </c>
      <c r="CR202" s="120">
        <f t="shared" si="91"/>
        <v>0</v>
      </c>
      <c r="CS202" s="120">
        <f t="shared" si="91"/>
        <v>0</v>
      </c>
      <c r="CT202" s="120">
        <f t="shared" si="91"/>
        <v>0</v>
      </c>
      <c r="CU202" s="120">
        <f t="shared" si="91"/>
        <v>0</v>
      </c>
      <c r="CV202" s="120">
        <f t="shared" si="91"/>
        <v>0</v>
      </c>
      <c r="CW202" s="120">
        <f t="shared" si="91"/>
        <v>0</v>
      </c>
      <c r="CX202" s="120">
        <f t="shared" si="91"/>
        <v>0</v>
      </c>
      <c r="CY202" s="120">
        <f t="shared" si="91"/>
        <v>0</v>
      </c>
    </row>
    <row r="203" spans="1:103" ht="12" hidden="1">
      <c r="A203" s="18"/>
      <c r="B203" s="18"/>
      <c r="C203" s="18"/>
      <c r="D203" s="18"/>
      <c r="E203" s="18"/>
      <c r="F203" s="18"/>
      <c r="G203" s="18"/>
      <c r="H203" s="18"/>
      <c r="I203" s="18"/>
      <c r="J203" s="18"/>
      <c r="K203" s="18"/>
      <c r="L203" s="18"/>
      <c r="M203" s="18"/>
      <c r="N203" s="18"/>
      <c r="O203" s="18"/>
      <c r="P203" s="18"/>
      <c r="Q203" s="18"/>
      <c r="R203" s="18"/>
      <c r="S203" s="18"/>
      <c r="T203" s="18"/>
      <c r="U203" s="18"/>
      <c r="Z203" s="116">
        <f t="shared" si="92"/>
        <v>1000</v>
      </c>
      <c r="AA203" s="120">
        <f t="shared" si="84"/>
        <v>0</v>
      </c>
      <c r="AB203" s="120">
        <f t="shared" si="84"/>
        <v>0</v>
      </c>
      <c r="AC203" s="120">
        <f t="shared" si="84"/>
        <v>0</v>
      </c>
      <c r="AD203" s="120">
        <f t="shared" si="84"/>
        <v>0</v>
      </c>
      <c r="AE203" s="120">
        <f t="shared" si="84"/>
        <v>0</v>
      </c>
      <c r="AF203" s="120">
        <f t="shared" si="84"/>
        <v>0</v>
      </c>
      <c r="AG203" s="120">
        <f t="shared" si="84"/>
        <v>0</v>
      </c>
      <c r="AH203" s="120">
        <f t="shared" si="84"/>
        <v>0</v>
      </c>
      <c r="AI203" s="120">
        <f t="shared" si="84"/>
        <v>0</v>
      </c>
      <c r="AJ203" s="120">
        <f t="shared" si="84"/>
        <v>0</v>
      </c>
      <c r="AK203" s="120">
        <f t="shared" si="85"/>
        <v>0</v>
      </c>
      <c r="AL203" s="120">
        <f t="shared" si="85"/>
        <v>0</v>
      </c>
      <c r="AM203" s="120">
        <f t="shared" si="85"/>
        <v>0</v>
      </c>
      <c r="AN203" s="120">
        <f t="shared" si="85"/>
        <v>0</v>
      </c>
      <c r="AO203" s="120">
        <f t="shared" si="85"/>
        <v>0</v>
      </c>
      <c r="AP203" s="120">
        <f t="shared" si="85"/>
        <v>0</v>
      </c>
      <c r="AQ203" s="120">
        <f t="shared" si="85"/>
        <v>0</v>
      </c>
      <c r="AR203" s="120">
        <f t="shared" si="85"/>
        <v>0</v>
      </c>
      <c r="AS203" s="120">
        <f t="shared" si="85"/>
        <v>0</v>
      </c>
      <c r="AT203" s="120">
        <f t="shared" si="85"/>
        <v>0</v>
      </c>
      <c r="AU203" s="120">
        <f t="shared" si="86"/>
        <v>0</v>
      </c>
      <c r="AV203" s="120">
        <f t="shared" si="86"/>
        <v>0</v>
      </c>
      <c r="AW203" s="120">
        <f t="shared" si="86"/>
        <v>0</v>
      </c>
      <c r="AX203" s="120">
        <f t="shared" si="86"/>
        <v>0</v>
      </c>
      <c r="AY203" s="120">
        <f t="shared" si="86"/>
        <v>0</v>
      </c>
      <c r="AZ203" s="120">
        <f t="shared" si="86"/>
        <v>0</v>
      </c>
      <c r="BA203" s="120">
        <f t="shared" si="86"/>
        <v>0</v>
      </c>
      <c r="BB203" s="120">
        <f t="shared" si="86"/>
        <v>0</v>
      </c>
      <c r="BC203" s="120">
        <f t="shared" si="86"/>
        <v>0</v>
      </c>
      <c r="BD203" s="120">
        <f t="shared" si="86"/>
        <v>0</v>
      </c>
      <c r="BE203" s="120">
        <f t="shared" si="87"/>
        <v>0</v>
      </c>
      <c r="BF203" s="120">
        <f t="shared" si="87"/>
        <v>0</v>
      </c>
      <c r="BG203" s="120">
        <f t="shared" si="87"/>
        <v>0</v>
      </c>
      <c r="BH203" s="120">
        <f t="shared" si="87"/>
        <v>0</v>
      </c>
      <c r="BI203" s="120">
        <f t="shared" si="87"/>
        <v>0</v>
      </c>
      <c r="BJ203" s="120">
        <f t="shared" si="87"/>
        <v>0</v>
      </c>
      <c r="BK203" s="120">
        <f t="shared" si="87"/>
        <v>0</v>
      </c>
      <c r="BN203" s="116">
        <f t="shared" si="93"/>
        <v>1000</v>
      </c>
      <c r="BO203" s="120">
        <f t="shared" si="88"/>
        <v>0</v>
      </c>
      <c r="BP203" s="120">
        <f t="shared" si="88"/>
        <v>0</v>
      </c>
      <c r="BQ203" s="120"/>
      <c r="BR203" s="120">
        <f t="shared" si="89"/>
        <v>0</v>
      </c>
      <c r="BS203" s="120">
        <f t="shared" si="89"/>
        <v>0</v>
      </c>
      <c r="BT203" s="120">
        <f t="shared" si="89"/>
        <v>0</v>
      </c>
      <c r="BU203" s="120">
        <f t="shared" si="89"/>
        <v>0</v>
      </c>
      <c r="BV203" s="120">
        <f t="shared" si="89"/>
        <v>0</v>
      </c>
      <c r="BW203" s="120">
        <f t="shared" si="89"/>
        <v>0</v>
      </c>
      <c r="BX203" s="120">
        <f t="shared" si="89"/>
        <v>0</v>
      </c>
      <c r="BY203" s="120">
        <f t="shared" si="89"/>
        <v>0</v>
      </c>
      <c r="BZ203" s="120">
        <f t="shared" si="89"/>
        <v>0</v>
      </c>
      <c r="CA203" s="120">
        <f t="shared" si="89"/>
        <v>0</v>
      </c>
      <c r="CB203" s="120">
        <f t="shared" si="90"/>
        <v>0</v>
      </c>
      <c r="CC203" s="120">
        <f t="shared" si="90"/>
        <v>0</v>
      </c>
      <c r="CD203" s="120">
        <f t="shared" si="90"/>
        <v>0</v>
      </c>
      <c r="CE203" s="120">
        <f t="shared" si="90"/>
        <v>0</v>
      </c>
      <c r="CF203" s="120">
        <f t="shared" si="90"/>
        <v>0</v>
      </c>
      <c r="CG203" s="120">
        <f t="shared" si="90"/>
        <v>0</v>
      </c>
      <c r="CH203" s="120">
        <f t="shared" si="90"/>
        <v>0</v>
      </c>
      <c r="CI203" s="120">
        <f t="shared" si="90"/>
        <v>0</v>
      </c>
      <c r="CJ203" s="120">
        <f t="shared" si="90"/>
        <v>0</v>
      </c>
      <c r="CK203" s="120">
        <f t="shared" si="90"/>
        <v>0</v>
      </c>
      <c r="CL203" s="120">
        <f t="shared" si="91"/>
        <v>0</v>
      </c>
      <c r="CM203" s="120">
        <f t="shared" si="91"/>
        <v>0</v>
      </c>
      <c r="CN203" s="120">
        <f t="shared" si="91"/>
        <v>0</v>
      </c>
      <c r="CO203" s="120">
        <f t="shared" si="91"/>
        <v>0</v>
      </c>
      <c r="CP203" s="120">
        <f t="shared" si="91"/>
        <v>0</v>
      </c>
      <c r="CQ203" s="120">
        <f t="shared" si="91"/>
        <v>0</v>
      </c>
      <c r="CR203" s="120">
        <f t="shared" si="91"/>
        <v>0</v>
      </c>
      <c r="CS203" s="120">
        <f t="shared" si="91"/>
        <v>0</v>
      </c>
      <c r="CT203" s="120">
        <f t="shared" si="91"/>
        <v>0</v>
      </c>
      <c r="CU203" s="120">
        <f t="shared" si="91"/>
        <v>0</v>
      </c>
      <c r="CV203" s="120">
        <f t="shared" si="91"/>
        <v>0</v>
      </c>
      <c r="CW203" s="120">
        <f t="shared" si="91"/>
        <v>0</v>
      </c>
      <c r="CX203" s="120">
        <f t="shared" si="91"/>
        <v>0</v>
      </c>
      <c r="CY203" s="120">
        <f t="shared" si="91"/>
        <v>0</v>
      </c>
    </row>
    <row r="204" spans="1:103" ht="12" hidden="1">
      <c r="A204" s="18"/>
      <c r="B204" s="18"/>
      <c r="C204" s="18"/>
      <c r="D204" s="18"/>
      <c r="E204" s="18"/>
      <c r="F204" s="18"/>
      <c r="G204" s="18"/>
      <c r="H204" s="18"/>
      <c r="I204" s="18"/>
      <c r="J204" s="18"/>
      <c r="K204" s="18"/>
      <c r="L204" s="18"/>
      <c r="M204" s="18"/>
      <c r="N204" s="18"/>
      <c r="O204" s="18"/>
      <c r="P204" s="18"/>
      <c r="Q204" s="18"/>
      <c r="R204" s="18"/>
      <c r="S204" s="18"/>
      <c r="T204" s="18"/>
      <c r="U204" s="18"/>
      <c r="Z204" s="116">
        <f t="shared" si="92"/>
        <v>1100</v>
      </c>
      <c r="AA204" s="120">
        <f t="shared" si="84"/>
        <v>0</v>
      </c>
      <c r="AB204" s="120">
        <f t="shared" si="84"/>
        <v>0</v>
      </c>
      <c r="AC204" s="120">
        <f t="shared" si="84"/>
        <v>0</v>
      </c>
      <c r="AD204" s="120">
        <f t="shared" si="84"/>
        <v>0</v>
      </c>
      <c r="AE204" s="120">
        <f t="shared" si="84"/>
        <v>0</v>
      </c>
      <c r="AF204" s="120">
        <f t="shared" si="84"/>
        <v>0</v>
      </c>
      <c r="AG204" s="120">
        <f t="shared" si="84"/>
        <v>0</v>
      </c>
      <c r="AH204" s="120">
        <f t="shared" si="84"/>
        <v>0</v>
      </c>
      <c r="AI204" s="120">
        <f t="shared" si="84"/>
        <v>0</v>
      </c>
      <c r="AJ204" s="120">
        <f t="shared" si="84"/>
        <v>0</v>
      </c>
      <c r="AK204" s="120">
        <f t="shared" si="85"/>
        <v>0</v>
      </c>
      <c r="AL204" s="120">
        <f t="shared" si="85"/>
        <v>0</v>
      </c>
      <c r="AM204" s="120">
        <f t="shared" si="85"/>
        <v>0</v>
      </c>
      <c r="AN204" s="120">
        <f t="shared" si="85"/>
        <v>0</v>
      </c>
      <c r="AO204" s="120">
        <f t="shared" si="85"/>
        <v>0</v>
      </c>
      <c r="AP204" s="120">
        <f t="shared" si="85"/>
        <v>0</v>
      </c>
      <c r="AQ204" s="120">
        <f t="shared" si="85"/>
        <v>0</v>
      </c>
      <c r="AR204" s="120">
        <f t="shared" si="85"/>
        <v>0</v>
      </c>
      <c r="AS204" s="120">
        <f t="shared" si="85"/>
        <v>0</v>
      </c>
      <c r="AT204" s="120">
        <f t="shared" si="85"/>
        <v>0</v>
      </c>
      <c r="AU204" s="120">
        <f t="shared" si="86"/>
        <v>0</v>
      </c>
      <c r="AV204" s="120">
        <f t="shared" si="86"/>
        <v>0</v>
      </c>
      <c r="AW204" s="120">
        <f t="shared" si="86"/>
        <v>0</v>
      </c>
      <c r="AX204" s="120">
        <f t="shared" si="86"/>
        <v>0</v>
      </c>
      <c r="AY204" s="120">
        <f t="shared" si="86"/>
        <v>0</v>
      </c>
      <c r="AZ204" s="120">
        <f t="shared" si="86"/>
        <v>0</v>
      </c>
      <c r="BA204" s="120">
        <f t="shared" si="86"/>
        <v>0</v>
      </c>
      <c r="BB204" s="120">
        <f t="shared" si="86"/>
        <v>0</v>
      </c>
      <c r="BC204" s="120">
        <f t="shared" si="86"/>
        <v>0</v>
      </c>
      <c r="BD204" s="120">
        <f t="shared" si="86"/>
        <v>0</v>
      </c>
      <c r="BE204" s="120">
        <f t="shared" si="87"/>
        <v>0</v>
      </c>
      <c r="BF204" s="120">
        <f t="shared" si="87"/>
        <v>0</v>
      </c>
      <c r="BG204" s="120">
        <f t="shared" si="87"/>
        <v>0</v>
      </c>
      <c r="BH204" s="120">
        <f t="shared" si="87"/>
        <v>0</v>
      </c>
      <c r="BI204" s="120">
        <f t="shared" si="87"/>
        <v>0</v>
      </c>
      <c r="BJ204" s="120">
        <f t="shared" si="87"/>
        <v>0</v>
      </c>
      <c r="BK204" s="120">
        <f t="shared" si="87"/>
        <v>0</v>
      </c>
      <c r="BN204" s="116">
        <f t="shared" si="93"/>
        <v>1100</v>
      </c>
      <c r="BO204" s="120">
        <f t="shared" si="88"/>
        <v>0</v>
      </c>
      <c r="BP204" s="120">
        <f t="shared" si="88"/>
        <v>0</v>
      </c>
      <c r="BQ204" s="120"/>
      <c r="BR204" s="120">
        <f t="shared" si="89"/>
        <v>0</v>
      </c>
      <c r="BS204" s="120">
        <f t="shared" si="89"/>
        <v>0</v>
      </c>
      <c r="BT204" s="120">
        <f t="shared" si="89"/>
        <v>0</v>
      </c>
      <c r="BU204" s="120">
        <f t="shared" si="89"/>
        <v>0</v>
      </c>
      <c r="BV204" s="120">
        <f t="shared" si="89"/>
        <v>0</v>
      </c>
      <c r="BW204" s="120">
        <f t="shared" si="89"/>
        <v>0</v>
      </c>
      <c r="BX204" s="120">
        <f t="shared" si="89"/>
        <v>0</v>
      </c>
      <c r="BY204" s="120">
        <f t="shared" si="89"/>
        <v>0</v>
      </c>
      <c r="BZ204" s="120">
        <f t="shared" si="89"/>
        <v>0</v>
      </c>
      <c r="CA204" s="120">
        <f t="shared" si="89"/>
        <v>0</v>
      </c>
      <c r="CB204" s="120">
        <f t="shared" si="90"/>
        <v>0</v>
      </c>
      <c r="CC204" s="120">
        <f t="shared" si="90"/>
        <v>0</v>
      </c>
      <c r="CD204" s="120">
        <f t="shared" si="90"/>
        <v>0</v>
      </c>
      <c r="CE204" s="120">
        <f t="shared" si="90"/>
        <v>0</v>
      </c>
      <c r="CF204" s="120">
        <f t="shared" si="90"/>
        <v>0</v>
      </c>
      <c r="CG204" s="120">
        <f t="shared" si="90"/>
        <v>0</v>
      </c>
      <c r="CH204" s="120">
        <f t="shared" si="90"/>
        <v>0</v>
      </c>
      <c r="CI204" s="120">
        <f t="shared" si="90"/>
        <v>0</v>
      </c>
      <c r="CJ204" s="120">
        <f t="shared" si="90"/>
        <v>0</v>
      </c>
      <c r="CK204" s="120">
        <f t="shared" si="90"/>
        <v>0</v>
      </c>
      <c r="CL204" s="120">
        <f t="shared" si="91"/>
        <v>0</v>
      </c>
      <c r="CM204" s="120">
        <f t="shared" si="91"/>
        <v>0</v>
      </c>
      <c r="CN204" s="120">
        <f t="shared" si="91"/>
        <v>0</v>
      </c>
      <c r="CO204" s="120">
        <f t="shared" si="91"/>
        <v>0</v>
      </c>
      <c r="CP204" s="120">
        <f t="shared" si="91"/>
        <v>0</v>
      </c>
      <c r="CQ204" s="120">
        <f t="shared" si="91"/>
        <v>0</v>
      </c>
      <c r="CR204" s="120">
        <f t="shared" si="91"/>
        <v>0</v>
      </c>
      <c r="CS204" s="120">
        <f t="shared" si="91"/>
        <v>0</v>
      </c>
      <c r="CT204" s="120">
        <f t="shared" si="91"/>
        <v>0</v>
      </c>
      <c r="CU204" s="120">
        <f t="shared" si="91"/>
        <v>0</v>
      </c>
      <c r="CV204" s="120">
        <f t="shared" si="91"/>
        <v>0</v>
      </c>
      <c r="CW204" s="120">
        <f t="shared" si="91"/>
        <v>0</v>
      </c>
      <c r="CX204" s="120">
        <f t="shared" si="91"/>
        <v>0</v>
      </c>
      <c r="CY204" s="120">
        <f t="shared" si="91"/>
        <v>0</v>
      </c>
    </row>
    <row r="205" spans="1:103" ht="12" hidden="1">
      <c r="A205" s="18"/>
      <c r="B205" s="18"/>
      <c r="C205" s="18"/>
      <c r="D205" s="18"/>
      <c r="E205" s="18"/>
      <c r="F205" s="18"/>
      <c r="G205" s="18"/>
      <c r="H205" s="18"/>
      <c r="I205" s="18"/>
      <c r="J205" s="18"/>
      <c r="K205" s="18"/>
      <c r="L205" s="18"/>
      <c r="M205" s="18"/>
      <c r="N205" s="18"/>
      <c r="O205" s="18"/>
      <c r="P205" s="18"/>
      <c r="Q205" s="18"/>
      <c r="R205" s="18"/>
      <c r="S205" s="18"/>
      <c r="T205" s="18"/>
      <c r="U205" s="18"/>
      <c r="Z205" s="116">
        <f t="shared" si="92"/>
        <v>1200</v>
      </c>
      <c r="AA205" s="120">
        <f t="shared" si="84"/>
        <v>0</v>
      </c>
      <c r="AB205" s="120">
        <f t="shared" si="84"/>
        <v>0</v>
      </c>
      <c r="AC205" s="120">
        <f t="shared" si="84"/>
        <v>0</v>
      </c>
      <c r="AD205" s="120">
        <f t="shared" si="84"/>
        <v>0</v>
      </c>
      <c r="AE205" s="120">
        <f t="shared" si="84"/>
        <v>0</v>
      </c>
      <c r="AF205" s="120">
        <f t="shared" si="84"/>
        <v>0</v>
      </c>
      <c r="AG205" s="120">
        <f t="shared" si="84"/>
        <v>0</v>
      </c>
      <c r="AH205" s="120">
        <f t="shared" si="84"/>
        <v>0</v>
      </c>
      <c r="AI205" s="120">
        <f t="shared" si="84"/>
        <v>0</v>
      </c>
      <c r="AJ205" s="120">
        <f t="shared" si="84"/>
        <v>0</v>
      </c>
      <c r="AK205" s="120">
        <f t="shared" si="85"/>
        <v>0</v>
      </c>
      <c r="AL205" s="120">
        <f t="shared" si="85"/>
        <v>0</v>
      </c>
      <c r="AM205" s="120">
        <f t="shared" si="85"/>
        <v>0</v>
      </c>
      <c r="AN205" s="120">
        <f t="shared" si="85"/>
        <v>0</v>
      </c>
      <c r="AO205" s="120">
        <f t="shared" si="85"/>
        <v>0</v>
      </c>
      <c r="AP205" s="120">
        <f t="shared" si="85"/>
        <v>0</v>
      </c>
      <c r="AQ205" s="120">
        <f t="shared" si="85"/>
        <v>0</v>
      </c>
      <c r="AR205" s="120">
        <f t="shared" si="85"/>
        <v>0</v>
      </c>
      <c r="AS205" s="120">
        <f t="shared" si="85"/>
        <v>0</v>
      </c>
      <c r="AT205" s="120">
        <f t="shared" si="85"/>
        <v>0</v>
      </c>
      <c r="AU205" s="120">
        <f t="shared" si="86"/>
        <v>0</v>
      </c>
      <c r="AV205" s="120">
        <f t="shared" si="86"/>
        <v>0</v>
      </c>
      <c r="AW205" s="120">
        <f t="shared" si="86"/>
        <v>0</v>
      </c>
      <c r="AX205" s="120">
        <f t="shared" si="86"/>
        <v>0</v>
      </c>
      <c r="AY205" s="120">
        <f t="shared" si="86"/>
        <v>0</v>
      </c>
      <c r="AZ205" s="120">
        <f t="shared" si="86"/>
        <v>0</v>
      </c>
      <c r="BA205" s="120">
        <f t="shared" si="86"/>
        <v>0</v>
      </c>
      <c r="BB205" s="120">
        <f t="shared" si="86"/>
        <v>0</v>
      </c>
      <c r="BC205" s="120">
        <f t="shared" si="86"/>
        <v>0</v>
      </c>
      <c r="BD205" s="120">
        <f t="shared" si="86"/>
        <v>0</v>
      </c>
      <c r="BE205" s="120">
        <f t="shared" si="87"/>
        <v>0</v>
      </c>
      <c r="BF205" s="120">
        <f t="shared" si="87"/>
        <v>0</v>
      </c>
      <c r="BG205" s="120">
        <f t="shared" si="87"/>
        <v>0</v>
      </c>
      <c r="BH205" s="120">
        <f t="shared" si="87"/>
        <v>0</v>
      </c>
      <c r="BI205" s="120">
        <f t="shared" si="87"/>
        <v>0</v>
      </c>
      <c r="BJ205" s="120">
        <f t="shared" si="87"/>
        <v>0</v>
      </c>
      <c r="BK205" s="120">
        <f t="shared" si="87"/>
        <v>0</v>
      </c>
      <c r="BN205" s="116">
        <f t="shared" si="93"/>
        <v>1200</v>
      </c>
      <c r="BO205" s="120">
        <f t="shared" si="88"/>
        <v>0</v>
      </c>
      <c r="BP205" s="120">
        <f t="shared" si="88"/>
        <v>0</v>
      </c>
      <c r="BQ205" s="120"/>
      <c r="BR205" s="120">
        <f t="shared" si="89"/>
        <v>0</v>
      </c>
      <c r="BS205" s="120">
        <f t="shared" si="89"/>
        <v>0</v>
      </c>
      <c r="BT205" s="120">
        <f t="shared" si="89"/>
        <v>0</v>
      </c>
      <c r="BU205" s="120">
        <f t="shared" si="89"/>
        <v>0</v>
      </c>
      <c r="BV205" s="120">
        <f t="shared" si="89"/>
        <v>0</v>
      </c>
      <c r="BW205" s="120">
        <f t="shared" si="89"/>
        <v>0</v>
      </c>
      <c r="BX205" s="120">
        <f t="shared" si="89"/>
        <v>0</v>
      </c>
      <c r="BY205" s="120">
        <f t="shared" si="89"/>
        <v>0</v>
      </c>
      <c r="BZ205" s="120">
        <f t="shared" si="89"/>
        <v>0</v>
      </c>
      <c r="CA205" s="120">
        <f t="shared" si="89"/>
        <v>0</v>
      </c>
      <c r="CB205" s="120">
        <f t="shared" si="90"/>
        <v>0</v>
      </c>
      <c r="CC205" s="120">
        <f t="shared" si="90"/>
        <v>0</v>
      </c>
      <c r="CD205" s="120">
        <f t="shared" si="90"/>
        <v>0</v>
      </c>
      <c r="CE205" s="120">
        <f t="shared" si="90"/>
        <v>0</v>
      </c>
      <c r="CF205" s="120">
        <f t="shared" si="90"/>
        <v>0</v>
      </c>
      <c r="CG205" s="120">
        <f t="shared" si="90"/>
        <v>0</v>
      </c>
      <c r="CH205" s="120">
        <f t="shared" si="90"/>
        <v>0</v>
      </c>
      <c r="CI205" s="120">
        <f t="shared" si="90"/>
        <v>0</v>
      </c>
      <c r="CJ205" s="120">
        <f t="shared" si="90"/>
        <v>0</v>
      </c>
      <c r="CK205" s="120">
        <f t="shared" si="90"/>
        <v>0</v>
      </c>
      <c r="CL205" s="120">
        <f t="shared" si="91"/>
        <v>0</v>
      </c>
      <c r="CM205" s="120">
        <f t="shared" si="91"/>
        <v>0</v>
      </c>
      <c r="CN205" s="120">
        <f t="shared" si="91"/>
        <v>0</v>
      </c>
      <c r="CO205" s="120">
        <f t="shared" si="91"/>
        <v>0</v>
      </c>
      <c r="CP205" s="120">
        <f t="shared" si="91"/>
        <v>0</v>
      </c>
      <c r="CQ205" s="120">
        <f t="shared" si="91"/>
        <v>0</v>
      </c>
      <c r="CR205" s="120">
        <f t="shared" si="91"/>
        <v>0</v>
      </c>
      <c r="CS205" s="120">
        <f t="shared" si="91"/>
        <v>0</v>
      </c>
      <c r="CT205" s="120">
        <f t="shared" si="91"/>
        <v>0</v>
      </c>
      <c r="CU205" s="120">
        <f t="shared" si="91"/>
        <v>0</v>
      </c>
      <c r="CV205" s="120">
        <f t="shared" si="91"/>
        <v>0</v>
      </c>
      <c r="CW205" s="120">
        <f t="shared" si="91"/>
        <v>0</v>
      </c>
      <c r="CX205" s="120">
        <f t="shared" si="91"/>
        <v>0</v>
      </c>
      <c r="CY205" s="120">
        <f t="shared" si="91"/>
        <v>0</v>
      </c>
    </row>
    <row r="206" spans="1:103" ht="12" hidden="1">
      <c r="A206" s="18"/>
      <c r="B206" s="18"/>
      <c r="C206" s="18"/>
      <c r="D206" s="18"/>
      <c r="E206" s="18"/>
      <c r="F206" s="18"/>
      <c r="G206" s="18"/>
      <c r="H206" s="18"/>
      <c r="I206" s="18"/>
      <c r="J206" s="18"/>
      <c r="K206" s="18"/>
      <c r="L206" s="18"/>
      <c r="M206" s="18"/>
      <c r="N206" s="18"/>
      <c r="O206" s="18"/>
      <c r="P206" s="18"/>
      <c r="Q206" s="18"/>
      <c r="R206" s="18"/>
      <c r="S206" s="18"/>
      <c r="T206" s="18"/>
      <c r="U206" s="18"/>
      <c r="Z206" s="116">
        <f t="shared" si="92"/>
        <v>1400</v>
      </c>
      <c r="AA206" s="120">
        <f t="shared" si="84"/>
        <v>0</v>
      </c>
      <c r="AB206" s="120">
        <f t="shared" si="84"/>
        <v>0</v>
      </c>
      <c r="AC206" s="120">
        <f t="shared" si="84"/>
        <v>0</v>
      </c>
      <c r="AD206" s="120">
        <f t="shared" si="84"/>
        <v>0</v>
      </c>
      <c r="AE206" s="120">
        <f t="shared" si="84"/>
        <v>0</v>
      </c>
      <c r="AF206" s="120">
        <f t="shared" si="84"/>
        <v>0</v>
      </c>
      <c r="AG206" s="120">
        <f t="shared" si="84"/>
        <v>0</v>
      </c>
      <c r="AH206" s="120">
        <f t="shared" si="84"/>
        <v>0</v>
      </c>
      <c r="AI206" s="120">
        <f t="shared" si="84"/>
        <v>0</v>
      </c>
      <c r="AJ206" s="120">
        <f t="shared" si="84"/>
        <v>0</v>
      </c>
      <c r="AK206" s="120">
        <f t="shared" si="85"/>
        <v>0</v>
      </c>
      <c r="AL206" s="120">
        <f t="shared" si="85"/>
        <v>0</v>
      </c>
      <c r="AM206" s="120">
        <f t="shared" si="85"/>
        <v>0</v>
      </c>
      <c r="AN206" s="120">
        <f t="shared" si="85"/>
        <v>0</v>
      </c>
      <c r="AO206" s="120">
        <f t="shared" si="85"/>
        <v>0</v>
      </c>
      <c r="AP206" s="120">
        <f t="shared" si="85"/>
        <v>0</v>
      </c>
      <c r="AQ206" s="120">
        <f t="shared" si="85"/>
        <v>0</v>
      </c>
      <c r="AR206" s="120">
        <f t="shared" si="85"/>
        <v>0</v>
      </c>
      <c r="AS206" s="120">
        <f t="shared" si="85"/>
        <v>0</v>
      </c>
      <c r="AT206" s="120">
        <f t="shared" si="85"/>
        <v>0</v>
      </c>
      <c r="AU206" s="120">
        <f t="shared" si="86"/>
        <v>0</v>
      </c>
      <c r="AV206" s="120">
        <f t="shared" si="86"/>
        <v>0</v>
      </c>
      <c r="AW206" s="120">
        <f t="shared" si="86"/>
        <v>0</v>
      </c>
      <c r="AX206" s="120">
        <f t="shared" si="86"/>
        <v>0</v>
      </c>
      <c r="AY206" s="120">
        <f t="shared" si="86"/>
        <v>0</v>
      </c>
      <c r="AZ206" s="120">
        <f t="shared" si="86"/>
        <v>0</v>
      </c>
      <c r="BA206" s="120">
        <f t="shared" si="86"/>
        <v>0</v>
      </c>
      <c r="BB206" s="120">
        <f t="shared" si="86"/>
        <v>0</v>
      </c>
      <c r="BC206" s="120">
        <f t="shared" si="86"/>
        <v>0</v>
      </c>
      <c r="BD206" s="120">
        <f t="shared" si="86"/>
        <v>0</v>
      </c>
      <c r="BE206" s="120">
        <f t="shared" si="87"/>
        <v>0</v>
      </c>
      <c r="BF206" s="120">
        <f t="shared" si="87"/>
        <v>0</v>
      </c>
      <c r="BG206" s="120">
        <f t="shared" si="87"/>
        <v>0</v>
      </c>
      <c r="BH206" s="120">
        <f t="shared" si="87"/>
        <v>0</v>
      </c>
      <c r="BI206" s="120">
        <f t="shared" si="87"/>
        <v>0</v>
      </c>
      <c r="BJ206" s="120">
        <f t="shared" si="87"/>
        <v>0</v>
      </c>
      <c r="BK206" s="120">
        <f t="shared" si="87"/>
        <v>0</v>
      </c>
      <c r="BN206" s="116">
        <f t="shared" si="93"/>
        <v>1400</v>
      </c>
      <c r="BO206" s="120">
        <f t="shared" si="88"/>
        <v>0</v>
      </c>
      <c r="BP206" s="120">
        <f t="shared" si="88"/>
        <v>0</v>
      </c>
      <c r="BQ206" s="120"/>
      <c r="BR206" s="120">
        <f t="shared" si="89"/>
        <v>0</v>
      </c>
      <c r="BS206" s="120">
        <f t="shared" si="89"/>
        <v>0</v>
      </c>
      <c r="BT206" s="120">
        <f t="shared" si="89"/>
        <v>0</v>
      </c>
      <c r="BU206" s="120">
        <f t="shared" si="89"/>
        <v>0</v>
      </c>
      <c r="BV206" s="120">
        <f t="shared" si="89"/>
        <v>0</v>
      </c>
      <c r="BW206" s="120">
        <f t="shared" si="89"/>
        <v>0</v>
      </c>
      <c r="BX206" s="120">
        <f t="shared" si="89"/>
        <v>0</v>
      </c>
      <c r="BY206" s="120">
        <f t="shared" si="89"/>
        <v>0</v>
      </c>
      <c r="BZ206" s="120">
        <f t="shared" si="89"/>
        <v>0</v>
      </c>
      <c r="CA206" s="120">
        <f t="shared" si="89"/>
        <v>0</v>
      </c>
      <c r="CB206" s="120">
        <f t="shared" si="90"/>
        <v>0</v>
      </c>
      <c r="CC206" s="120">
        <f t="shared" si="90"/>
        <v>0</v>
      </c>
      <c r="CD206" s="120">
        <f t="shared" si="90"/>
        <v>0</v>
      </c>
      <c r="CE206" s="120">
        <f t="shared" si="90"/>
        <v>0</v>
      </c>
      <c r="CF206" s="120">
        <f t="shared" si="90"/>
        <v>0</v>
      </c>
      <c r="CG206" s="120">
        <f t="shared" si="90"/>
        <v>0</v>
      </c>
      <c r="CH206" s="120">
        <f t="shared" si="90"/>
        <v>0</v>
      </c>
      <c r="CI206" s="120">
        <f t="shared" si="90"/>
        <v>0</v>
      </c>
      <c r="CJ206" s="120">
        <f t="shared" si="90"/>
        <v>0</v>
      </c>
      <c r="CK206" s="120">
        <f t="shared" si="90"/>
        <v>0</v>
      </c>
      <c r="CL206" s="120">
        <f t="shared" si="91"/>
        <v>0</v>
      </c>
      <c r="CM206" s="120">
        <f t="shared" si="91"/>
        <v>0</v>
      </c>
      <c r="CN206" s="120">
        <f t="shared" si="91"/>
        <v>0</v>
      </c>
      <c r="CO206" s="120">
        <f t="shared" si="91"/>
        <v>0</v>
      </c>
      <c r="CP206" s="120">
        <f t="shared" si="91"/>
        <v>0</v>
      </c>
      <c r="CQ206" s="120">
        <f t="shared" si="91"/>
        <v>0</v>
      </c>
      <c r="CR206" s="120">
        <f t="shared" si="91"/>
        <v>0</v>
      </c>
      <c r="CS206" s="120">
        <f t="shared" si="91"/>
        <v>0</v>
      </c>
      <c r="CT206" s="120">
        <f t="shared" si="91"/>
        <v>0</v>
      </c>
      <c r="CU206" s="120">
        <f t="shared" si="91"/>
        <v>0</v>
      </c>
      <c r="CV206" s="120">
        <f t="shared" si="91"/>
        <v>0</v>
      </c>
      <c r="CW206" s="120">
        <f t="shared" si="91"/>
        <v>0</v>
      </c>
      <c r="CX206" s="120">
        <f t="shared" si="91"/>
        <v>0</v>
      </c>
      <c r="CY206" s="120">
        <f t="shared" si="91"/>
        <v>0</v>
      </c>
    </row>
    <row r="207" spans="1:103" ht="12" hidden="1">
      <c r="A207" s="18"/>
      <c r="B207" s="18"/>
      <c r="C207" s="18"/>
      <c r="D207" s="18"/>
      <c r="E207" s="18"/>
      <c r="F207" s="18"/>
      <c r="G207" s="18"/>
      <c r="H207" s="18"/>
      <c r="I207" s="18"/>
      <c r="J207" s="18"/>
      <c r="K207" s="18"/>
      <c r="L207" s="18"/>
      <c r="M207" s="18"/>
      <c r="N207" s="18"/>
      <c r="O207" s="18"/>
      <c r="P207" s="18"/>
      <c r="Q207" s="18"/>
      <c r="R207" s="18"/>
      <c r="S207" s="18"/>
      <c r="T207" s="18"/>
      <c r="U207" s="18"/>
      <c r="Z207" s="116">
        <f t="shared" si="92"/>
        <v>1500</v>
      </c>
      <c r="AA207" s="120">
        <f t="shared" si="84"/>
        <v>0</v>
      </c>
      <c r="AB207" s="120">
        <f t="shared" si="84"/>
        <v>0</v>
      </c>
      <c r="AC207" s="120">
        <f t="shared" si="84"/>
        <v>0</v>
      </c>
      <c r="AD207" s="120">
        <f t="shared" si="84"/>
        <v>0</v>
      </c>
      <c r="AE207" s="120">
        <f t="shared" si="84"/>
        <v>0</v>
      </c>
      <c r="AF207" s="120">
        <f t="shared" si="84"/>
        <v>0</v>
      </c>
      <c r="AG207" s="120">
        <f t="shared" si="84"/>
        <v>0</v>
      </c>
      <c r="AH207" s="120">
        <f t="shared" si="84"/>
        <v>0</v>
      </c>
      <c r="AI207" s="120">
        <f t="shared" si="84"/>
        <v>0</v>
      </c>
      <c r="AJ207" s="120">
        <f t="shared" si="84"/>
        <v>0</v>
      </c>
      <c r="AK207" s="120">
        <f t="shared" si="85"/>
        <v>0</v>
      </c>
      <c r="AL207" s="120">
        <f t="shared" si="85"/>
        <v>0</v>
      </c>
      <c r="AM207" s="120">
        <f t="shared" si="85"/>
        <v>0</v>
      </c>
      <c r="AN207" s="120">
        <f t="shared" si="85"/>
        <v>0</v>
      </c>
      <c r="AO207" s="120">
        <f t="shared" si="85"/>
        <v>0</v>
      </c>
      <c r="AP207" s="120">
        <f t="shared" si="85"/>
        <v>0</v>
      </c>
      <c r="AQ207" s="120">
        <f t="shared" si="85"/>
        <v>0</v>
      </c>
      <c r="AR207" s="120">
        <f t="shared" si="85"/>
        <v>0</v>
      </c>
      <c r="AS207" s="120">
        <f t="shared" si="85"/>
        <v>0</v>
      </c>
      <c r="AT207" s="120">
        <f t="shared" si="85"/>
        <v>0</v>
      </c>
      <c r="AU207" s="120">
        <f t="shared" si="86"/>
        <v>0</v>
      </c>
      <c r="AV207" s="120">
        <f t="shared" si="86"/>
        <v>0</v>
      </c>
      <c r="AW207" s="120">
        <f t="shared" si="86"/>
        <v>0</v>
      </c>
      <c r="AX207" s="120">
        <f t="shared" si="86"/>
        <v>0</v>
      </c>
      <c r="AY207" s="120">
        <f t="shared" si="86"/>
        <v>0</v>
      </c>
      <c r="AZ207" s="120">
        <f t="shared" si="86"/>
        <v>0</v>
      </c>
      <c r="BA207" s="120">
        <f t="shared" si="86"/>
        <v>0</v>
      </c>
      <c r="BB207" s="120">
        <f t="shared" si="86"/>
        <v>0</v>
      </c>
      <c r="BC207" s="120">
        <f t="shared" si="86"/>
        <v>0</v>
      </c>
      <c r="BD207" s="120">
        <f t="shared" si="86"/>
        <v>0</v>
      </c>
      <c r="BE207" s="120">
        <f t="shared" si="87"/>
        <v>0</v>
      </c>
      <c r="BF207" s="120">
        <f t="shared" si="87"/>
        <v>0</v>
      </c>
      <c r="BG207" s="120">
        <f t="shared" si="87"/>
        <v>0</v>
      </c>
      <c r="BH207" s="120">
        <f t="shared" si="87"/>
        <v>0</v>
      </c>
      <c r="BI207" s="120">
        <f t="shared" si="87"/>
        <v>0</v>
      </c>
      <c r="BJ207" s="120">
        <f t="shared" si="87"/>
        <v>0</v>
      </c>
      <c r="BK207" s="120">
        <f t="shared" si="87"/>
        <v>0</v>
      </c>
      <c r="BN207" s="116">
        <f t="shared" si="93"/>
        <v>1500</v>
      </c>
      <c r="BO207" s="120">
        <f t="shared" si="88"/>
        <v>0</v>
      </c>
      <c r="BP207" s="120">
        <f t="shared" si="88"/>
        <v>0</v>
      </c>
      <c r="BQ207" s="120"/>
      <c r="BR207" s="120">
        <f t="shared" si="89"/>
        <v>0</v>
      </c>
      <c r="BS207" s="120">
        <f t="shared" si="89"/>
        <v>0</v>
      </c>
      <c r="BT207" s="120">
        <f t="shared" si="89"/>
        <v>0</v>
      </c>
      <c r="BU207" s="120">
        <f t="shared" si="89"/>
        <v>0</v>
      </c>
      <c r="BV207" s="120">
        <f t="shared" si="89"/>
        <v>0</v>
      </c>
      <c r="BW207" s="120">
        <f t="shared" si="89"/>
        <v>0</v>
      </c>
      <c r="BX207" s="120">
        <f t="shared" si="89"/>
        <v>0</v>
      </c>
      <c r="BY207" s="120">
        <f t="shared" si="89"/>
        <v>0</v>
      </c>
      <c r="BZ207" s="120">
        <f t="shared" si="89"/>
        <v>0</v>
      </c>
      <c r="CA207" s="120">
        <f t="shared" si="89"/>
        <v>0</v>
      </c>
      <c r="CB207" s="120">
        <f t="shared" si="90"/>
        <v>0</v>
      </c>
      <c r="CC207" s="120">
        <f t="shared" si="90"/>
        <v>0</v>
      </c>
      <c r="CD207" s="120">
        <f t="shared" si="90"/>
        <v>0</v>
      </c>
      <c r="CE207" s="120">
        <f t="shared" si="90"/>
        <v>0</v>
      </c>
      <c r="CF207" s="120">
        <f t="shared" si="90"/>
        <v>0</v>
      </c>
      <c r="CG207" s="120">
        <f t="shared" si="90"/>
        <v>0</v>
      </c>
      <c r="CH207" s="120">
        <f t="shared" si="90"/>
        <v>0</v>
      </c>
      <c r="CI207" s="120">
        <f t="shared" si="90"/>
        <v>0</v>
      </c>
      <c r="CJ207" s="120">
        <f t="shared" si="90"/>
        <v>0</v>
      </c>
      <c r="CK207" s="120">
        <f t="shared" si="90"/>
        <v>0</v>
      </c>
      <c r="CL207" s="120">
        <f t="shared" si="91"/>
        <v>0</v>
      </c>
      <c r="CM207" s="120">
        <f t="shared" si="91"/>
        <v>0</v>
      </c>
      <c r="CN207" s="120">
        <f t="shared" si="91"/>
        <v>0</v>
      </c>
      <c r="CO207" s="120">
        <f t="shared" si="91"/>
        <v>0</v>
      </c>
      <c r="CP207" s="120">
        <f t="shared" si="91"/>
        <v>0</v>
      </c>
      <c r="CQ207" s="120">
        <f t="shared" si="91"/>
        <v>0</v>
      </c>
      <c r="CR207" s="120">
        <f t="shared" si="91"/>
        <v>0</v>
      </c>
      <c r="CS207" s="120">
        <f t="shared" si="91"/>
        <v>0</v>
      </c>
      <c r="CT207" s="120">
        <f t="shared" si="91"/>
        <v>0</v>
      </c>
      <c r="CU207" s="120">
        <f t="shared" si="91"/>
        <v>0</v>
      </c>
      <c r="CV207" s="120">
        <f t="shared" si="91"/>
        <v>0</v>
      </c>
      <c r="CW207" s="120">
        <f t="shared" si="91"/>
        <v>0</v>
      </c>
      <c r="CX207" s="120">
        <f t="shared" si="91"/>
        <v>0</v>
      </c>
      <c r="CY207" s="120">
        <f t="shared" si="91"/>
        <v>0</v>
      </c>
    </row>
    <row r="208" spans="1:103" ht="12" hidden="1">
      <c r="A208" s="18"/>
      <c r="B208" s="18"/>
      <c r="C208" s="18"/>
      <c r="D208" s="18"/>
      <c r="E208" s="18"/>
      <c r="F208" s="18"/>
      <c r="G208" s="18"/>
      <c r="H208" s="18"/>
      <c r="I208" s="18"/>
      <c r="J208" s="18"/>
      <c r="K208" s="18"/>
      <c r="L208" s="18"/>
      <c r="M208" s="18"/>
      <c r="N208" s="18"/>
      <c r="O208" s="18"/>
      <c r="P208" s="18"/>
      <c r="Q208" s="18"/>
      <c r="R208" s="18"/>
      <c r="S208" s="18"/>
      <c r="T208" s="18"/>
      <c r="U208" s="18"/>
      <c r="Z208" s="116">
        <f t="shared" si="92"/>
        <v>1900</v>
      </c>
      <c r="AA208" s="120">
        <f t="shared" si="84"/>
        <v>0</v>
      </c>
      <c r="AB208" s="120">
        <f t="shared" si="84"/>
        <v>0</v>
      </c>
      <c r="AC208" s="120">
        <f t="shared" si="84"/>
        <v>0</v>
      </c>
      <c r="AD208" s="120">
        <f t="shared" si="84"/>
        <v>0</v>
      </c>
      <c r="AE208" s="120">
        <f t="shared" si="84"/>
        <v>0</v>
      </c>
      <c r="AF208" s="120">
        <f t="shared" si="84"/>
        <v>0</v>
      </c>
      <c r="AG208" s="120">
        <f t="shared" si="84"/>
        <v>0</v>
      </c>
      <c r="AH208" s="120">
        <f t="shared" si="84"/>
        <v>0</v>
      </c>
      <c r="AI208" s="120">
        <f t="shared" si="84"/>
        <v>0</v>
      </c>
      <c r="AJ208" s="120">
        <f t="shared" si="84"/>
        <v>0</v>
      </c>
      <c r="AK208" s="120">
        <f t="shared" si="85"/>
        <v>0</v>
      </c>
      <c r="AL208" s="120">
        <f t="shared" si="85"/>
        <v>0</v>
      </c>
      <c r="AM208" s="120">
        <f t="shared" si="85"/>
        <v>0</v>
      </c>
      <c r="AN208" s="120">
        <f t="shared" si="85"/>
        <v>0</v>
      </c>
      <c r="AO208" s="120">
        <f t="shared" si="85"/>
        <v>0</v>
      </c>
      <c r="AP208" s="120">
        <f t="shared" si="85"/>
        <v>0</v>
      </c>
      <c r="AQ208" s="120">
        <f t="shared" si="85"/>
        <v>0</v>
      </c>
      <c r="AR208" s="120">
        <f t="shared" si="85"/>
        <v>0</v>
      </c>
      <c r="AS208" s="120">
        <f t="shared" si="85"/>
        <v>0</v>
      </c>
      <c r="AT208" s="120">
        <f t="shared" si="85"/>
        <v>0</v>
      </c>
      <c r="AU208" s="120">
        <f t="shared" si="86"/>
        <v>0</v>
      </c>
      <c r="AV208" s="120">
        <f t="shared" si="86"/>
        <v>0</v>
      </c>
      <c r="AW208" s="120">
        <f t="shared" si="86"/>
        <v>0</v>
      </c>
      <c r="AX208" s="120">
        <f t="shared" si="86"/>
        <v>0</v>
      </c>
      <c r="AY208" s="120">
        <f t="shared" si="86"/>
        <v>0</v>
      </c>
      <c r="AZ208" s="120">
        <f t="shared" si="86"/>
        <v>0</v>
      </c>
      <c r="BA208" s="120">
        <f t="shared" si="86"/>
        <v>0</v>
      </c>
      <c r="BB208" s="120">
        <f t="shared" si="86"/>
        <v>0</v>
      </c>
      <c r="BC208" s="120">
        <f t="shared" si="86"/>
        <v>0</v>
      </c>
      <c r="BD208" s="120">
        <f t="shared" si="86"/>
        <v>0</v>
      </c>
      <c r="BE208" s="120">
        <f t="shared" si="87"/>
        <v>0</v>
      </c>
      <c r="BF208" s="120">
        <f t="shared" si="87"/>
        <v>0</v>
      </c>
      <c r="BG208" s="120">
        <f t="shared" si="87"/>
        <v>0</v>
      </c>
      <c r="BH208" s="120">
        <f t="shared" si="87"/>
        <v>0</v>
      </c>
      <c r="BI208" s="120">
        <f t="shared" si="87"/>
        <v>0</v>
      </c>
      <c r="BJ208" s="120">
        <f t="shared" si="87"/>
        <v>0</v>
      </c>
      <c r="BK208" s="120">
        <f t="shared" si="87"/>
        <v>0</v>
      </c>
      <c r="BN208" s="116">
        <f t="shared" si="93"/>
        <v>1900</v>
      </c>
      <c r="BO208" s="120">
        <f t="shared" si="88"/>
        <v>0</v>
      </c>
      <c r="BP208" s="120">
        <f t="shared" si="88"/>
        <v>0</v>
      </c>
      <c r="BQ208" s="120"/>
      <c r="BR208" s="120">
        <f t="shared" si="89"/>
        <v>0</v>
      </c>
      <c r="BS208" s="120">
        <f t="shared" si="89"/>
        <v>0</v>
      </c>
      <c r="BT208" s="120">
        <f t="shared" si="89"/>
        <v>0</v>
      </c>
      <c r="BU208" s="120">
        <f t="shared" si="89"/>
        <v>0</v>
      </c>
      <c r="BV208" s="120">
        <f t="shared" si="89"/>
        <v>0</v>
      </c>
      <c r="BW208" s="120">
        <f t="shared" si="89"/>
        <v>0</v>
      </c>
      <c r="BX208" s="120">
        <f t="shared" si="89"/>
        <v>0</v>
      </c>
      <c r="BY208" s="120">
        <f t="shared" si="89"/>
        <v>0</v>
      </c>
      <c r="BZ208" s="120">
        <f t="shared" si="89"/>
        <v>0</v>
      </c>
      <c r="CA208" s="120">
        <f t="shared" si="89"/>
        <v>0</v>
      </c>
      <c r="CB208" s="120">
        <f t="shared" si="90"/>
        <v>0</v>
      </c>
      <c r="CC208" s="120">
        <f t="shared" si="90"/>
        <v>0</v>
      </c>
      <c r="CD208" s="120">
        <f t="shared" si="90"/>
        <v>0</v>
      </c>
      <c r="CE208" s="120">
        <f t="shared" si="90"/>
        <v>0</v>
      </c>
      <c r="CF208" s="120">
        <f t="shared" si="90"/>
        <v>0</v>
      </c>
      <c r="CG208" s="120">
        <f t="shared" si="90"/>
        <v>0</v>
      </c>
      <c r="CH208" s="120">
        <f t="shared" si="90"/>
        <v>0</v>
      </c>
      <c r="CI208" s="120">
        <f t="shared" si="90"/>
        <v>0</v>
      </c>
      <c r="CJ208" s="120">
        <f t="shared" si="90"/>
        <v>0</v>
      </c>
      <c r="CK208" s="120">
        <f t="shared" si="90"/>
        <v>0</v>
      </c>
      <c r="CL208" s="120">
        <f t="shared" si="91"/>
        <v>0</v>
      </c>
      <c r="CM208" s="120">
        <f t="shared" si="91"/>
        <v>0</v>
      </c>
      <c r="CN208" s="120">
        <f t="shared" si="91"/>
        <v>0</v>
      </c>
      <c r="CO208" s="120">
        <f t="shared" si="91"/>
        <v>0</v>
      </c>
      <c r="CP208" s="120">
        <f t="shared" si="91"/>
        <v>0</v>
      </c>
      <c r="CQ208" s="120">
        <f t="shared" si="91"/>
        <v>0</v>
      </c>
      <c r="CR208" s="120">
        <f t="shared" si="91"/>
        <v>0</v>
      </c>
      <c r="CS208" s="120">
        <f t="shared" si="91"/>
        <v>0</v>
      </c>
      <c r="CT208" s="120">
        <f t="shared" si="91"/>
        <v>0</v>
      </c>
      <c r="CU208" s="120">
        <f t="shared" si="91"/>
        <v>0</v>
      </c>
      <c r="CV208" s="120">
        <f t="shared" si="91"/>
        <v>0</v>
      </c>
      <c r="CW208" s="120">
        <f t="shared" si="91"/>
        <v>0</v>
      </c>
      <c r="CX208" s="120">
        <f t="shared" si="91"/>
        <v>0</v>
      </c>
      <c r="CY208" s="120">
        <f t="shared" si="91"/>
        <v>0</v>
      </c>
    </row>
    <row r="209" spans="1:103" ht="12" hidden="1">
      <c r="A209" s="18"/>
      <c r="B209" s="18"/>
      <c r="C209" s="18"/>
      <c r="D209" s="18"/>
      <c r="E209" s="18"/>
      <c r="F209" s="18"/>
      <c r="G209" s="18"/>
      <c r="H209" s="18"/>
      <c r="I209" s="18"/>
      <c r="J209" s="18"/>
      <c r="K209" s="18"/>
      <c r="L209" s="18"/>
      <c r="M209" s="18"/>
      <c r="N209" s="18"/>
      <c r="O209" s="18"/>
      <c r="P209" s="18"/>
      <c r="Q209" s="18"/>
      <c r="R209" s="18"/>
      <c r="S209" s="18"/>
      <c r="T209" s="18"/>
      <c r="U209" s="18"/>
      <c r="Z209" s="116">
        <f t="shared" si="92"/>
        <v>2000</v>
      </c>
      <c r="AA209" s="120">
        <f t="shared" si="84"/>
        <v>0</v>
      </c>
      <c r="AB209" s="120">
        <f t="shared" si="84"/>
        <v>0</v>
      </c>
      <c r="AC209" s="120">
        <f t="shared" si="84"/>
        <v>0</v>
      </c>
      <c r="AD209" s="120">
        <f t="shared" si="84"/>
        <v>0</v>
      </c>
      <c r="AE209" s="120">
        <f t="shared" si="84"/>
        <v>0</v>
      </c>
      <c r="AF209" s="120">
        <f t="shared" si="84"/>
        <v>0</v>
      </c>
      <c r="AG209" s="120">
        <f t="shared" si="84"/>
        <v>0</v>
      </c>
      <c r="AH209" s="120">
        <f t="shared" si="84"/>
        <v>0</v>
      </c>
      <c r="AI209" s="120">
        <f t="shared" si="84"/>
        <v>0</v>
      </c>
      <c r="AJ209" s="120">
        <f t="shared" si="84"/>
        <v>0</v>
      </c>
      <c r="AK209" s="120">
        <f t="shared" si="85"/>
        <v>0</v>
      </c>
      <c r="AL209" s="120">
        <f t="shared" si="85"/>
        <v>0</v>
      </c>
      <c r="AM209" s="120">
        <f t="shared" si="85"/>
        <v>0</v>
      </c>
      <c r="AN209" s="120">
        <f t="shared" si="85"/>
        <v>0</v>
      </c>
      <c r="AO209" s="120">
        <f t="shared" si="85"/>
        <v>0</v>
      </c>
      <c r="AP209" s="120">
        <f t="shared" si="85"/>
        <v>0</v>
      </c>
      <c r="AQ209" s="120">
        <f t="shared" si="85"/>
        <v>0</v>
      </c>
      <c r="AR209" s="120">
        <f t="shared" si="85"/>
        <v>0</v>
      </c>
      <c r="AS209" s="120">
        <f t="shared" si="85"/>
        <v>0</v>
      </c>
      <c r="AT209" s="120">
        <f t="shared" si="85"/>
        <v>0</v>
      </c>
      <c r="AU209" s="120">
        <f t="shared" si="86"/>
        <v>0</v>
      </c>
      <c r="AV209" s="120">
        <f t="shared" si="86"/>
        <v>0</v>
      </c>
      <c r="AW209" s="120">
        <f t="shared" si="86"/>
        <v>0</v>
      </c>
      <c r="AX209" s="120">
        <f t="shared" si="86"/>
        <v>0</v>
      </c>
      <c r="AY209" s="120">
        <f t="shared" si="86"/>
        <v>0</v>
      </c>
      <c r="AZ209" s="120">
        <f t="shared" si="86"/>
        <v>0</v>
      </c>
      <c r="BA209" s="120">
        <f t="shared" si="86"/>
        <v>0</v>
      </c>
      <c r="BB209" s="120">
        <f t="shared" si="86"/>
        <v>0</v>
      </c>
      <c r="BC209" s="120">
        <f t="shared" si="86"/>
        <v>0</v>
      </c>
      <c r="BD209" s="120">
        <f t="shared" si="86"/>
        <v>0</v>
      </c>
      <c r="BE209" s="120">
        <f t="shared" si="87"/>
        <v>0</v>
      </c>
      <c r="BF209" s="120">
        <f t="shared" si="87"/>
        <v>0</v>
      </c>
      <c r="BG209" s="120">
        <f t="shared" si="87"/>
        <v>0</v>
      </c>
      <c r="BH209" s="120">
        <f t="shared" si="87"/>
        <v>0</v>
      </c>
      <c r="BI209" s="120">
        <f t="shared" si="87"/>
        <v>0</v>
      </c>
      <c r="BJ209" s="120">
        <f t="shared" si="87"/>
        <v>0</v>
      </c>
      <c r="BK209" s="120">
        <f t="shared" si="87"/>
        <v>0</v>
      </c>
      <c r="BN209" s="116">
        <f t="shared" si="93"/>
        <v>2000</v>
      </c>
      <c r="BO209" s="120">
        <f t="shared" si="88"/>
        <v>0</v>
      </c>
      <c r="BP209" s="120">
        <f t="shared" si="88"/>
        <v>0</v>
      </c>
      <c r="BQ209" s="120"/>
      <c r="BR209" s="120">
        <f t="shared" si="89"/>
        <v>0</v>
      </c>
      <c r="BS209" s="120">
        <f t="shared" si="89"/>
        <v>0</v>
      </c>
      <c r="BT209" s="120">
        <f t="shared" si="89"/>
        <v>0</v>
      </c>
      <c r="BU209" s="120">
        <f t="shared" si="89"/>
        <v>0</v>
      </c>
      <c r="BV209" s="120">
        <f t="shared" si="89"/>
        <v>0</v>
      </c>
      <c r="BW209" s="120">
        <f t="shared" si="89"/>
        <v>0</v>
      </c>
      <c r="BX209" s="120">
        <f t="shared" si="89"/>
        <v>0</v>
      </c>
      <c r="BY209" s="120">
        <f t="shared" si="89"/>
        <v>0</v>
      </c>
      <c r="BZ209" s="120">
        <f t="shared" si="89"/>
        <v>0</v>
      </c>
      <c r="CA209" s="120">
        <f t="shared" si="89"/>
        <v>0</v>
      </c>
      <c r="CB209" s="120">
        <f t="shared" si="90"/>
        <v>0</v>
      </c>
      <c r="CC209" s="120">
        <f t="shared" si="90"/>
        <v>0</v>
      </c>
      <c r="CD209" s="120">
        <f t="shared" si="90"/>
        <v>0</v>
      </c>
      <c r="CE209" s="120">
        <f t="shared" si="90"/>
        <v>0</v>
      </c>
      <c r="CF209" s="120">
        <f t="shared" si="90"/>
        <v>0</v>
      </c>
      <c r="CG209" s="120">
        <f t="shared" si="90"/>
        <v>0</v>
      </c>
      <c r="CH209" s="120">
        <f t="shared" si="90"/>
        <v>0</v>
      </c>
      <c r="CI209" s="120">
        <f t="shared" si="90"/>
        <v>0</v>
      </c>
      <c r="CJ209" s="120">
        <f t="shared" si="90"/>
        <v>0</v>
      </c>
      <c r="CK209" s="120">
        <f t="shared" si="90"/>
        <v>0</v>
      </c>
      <c r="CL209" s="120">
        <f t="shared" si="91"/>
        <v>0</v>
      </c>
      <c r="CM209" s="120">
        <f t="shared" si="91"/>
        <v>0</v>
      </c>
      <c r="CN209" s="120">
        <f t="shared" si="91"/>
        <v>0</v>
      </c>
      <c r="CO209" s="120">
        <f t="shared" si="91"/>
        <v>0</v>
      </c>
      <c r="CP209" s="120">
        <f t="shared" si="91"/>
        <v>0</v>
      </c>
      <c r="CQ209" s="120">
        <f t="shared" si="91"/>
        <v>0</v>
      </c>
      <c r="CR209" s="120">
        <f t="shared" si="91"/>
        <v>0</v>
      </c>
      <c r="CS209" s="120">
        <f t="shared" si="91"/>
        <v>0</v>
      </c>
      <c r="CT209" s="120">
        <f t="shared" si="91"/>
        <v>0</v>
      </c>
      <c r="CU209" s="120">
        <f t="shared" si="91"/>
        <v>0</v>
      </c>
      <c r="CV209" s="120">
        <f t="shared" si="91"/>
        <v>0</v>
      </c>
      <c r="CW209" s="120">
        <f t="shared" si="91"/>
        <v>0</v>
      </c>
      <c r="CX209" s="120">
        <f t="shared" si="91"/>
        <v>0</v>
      </c>
      <c r="CY209" s="120">
        <f t="shared" si="91"/>
        <v>0</v>
      </c>
    </row>
    <row r="210" spans="1:103" ht="12" hidden="1">
      <c r="A210" s="18"/>
      <c r="B210" s="18"/>
      <c r="C210" s="18"/>
      <c r="D210" s="18"/>
      <c r="E210" s="18"/>
      <c r="F210" s="18"/>
      <c r="G210" s="18"/>
      <c r="H210" s="18"/>
      <c r="I210" s="18"/>
      <c r="J210" s="18"/>
      <c r="K210" s="18"/>
      <c r="L210" s="18"/>
      <c r="M210" s="18"/>
      <c r="N210" s="18"/>
      <c r="O210" s="18"/>
      <c r="P210" s="18"/>
      <c r="Q210" s="18"/>
      <c r="R210" s="18"/>
      <c r="S210" s="18"/>
      <c r="T210" s="18"/>
      <c r="U210" s="18"/>
      <c r="Z210" s="116">
        <f t="shared" si="92"/>
        <v>2100</v>
      </c>
      <c r="AA210" s="120">
        <f aca="true" t="shared" si="94" ref="AA210:AJ219">_xlfn.SUMIFS($C$48:$C$123,$E$48:$E$123,AA$199,$D$48:$D$123,$Z210,$B$48:$B$123,$Z$197)</f>
        <v>0</v>
      </c>
      <c r="AB210" s="120">
        <f t="shared" si="94"/>
        <v>0</v>
      </c>
      <c r="AC210" s="120">
        <f t="shared" si="94"/>
        <v>0</v>
      </c>
      <c r="AD210" s="120">
        <f t="shared" si="94"/>
        <v>0</v>
      </c>
      <c r="AE210" s="120">
        <f t="shared" si="94"/>
        <v>0</v>
      </c>
      <c r="AF210" s="120">
        <f t="shared" si="94"/>
        <v>0</v>
      </c>
      <c r="AG210" s="120">
        <f t="shared" si="94"/>
        <v>0</v>
      </c>
      <c r="AH210" s="120">
        <f t="shared" si="94"/>
        <v>0</v>
      </c>
      <c r="AI210" s="120">
        <f t="shared" si="94"/>
        <v>0</v>
      </c>
      <c r="AJ210" s="120">
        <f t="shared" si="94"/>
        <v>0</v>
      </c>
      <c r="AK210" s="120">
        <f aca="true" t="shared" si="95" ref="AK210:AT219">_xlfn.SUMIFS($C$48:$C$123,$E$48:$E$123,AK$199,$D$48:$D$123,$Z210,$B$48:$B$123,$Z$197)</f>
        <v>0</v>
      </c>
      <c r="AL210" s="120">
        <f t="shared" si="95"/>
        <v>0</v>
      </c>
      <c r="AM210" s="120">
        <f t="shared" si="95"/>
        <v>0</v>
      </c>
      <c r="AN210" s="120">
        <f t="shared" si="95"/>
        <v>0</v>
      </c>
      <c r="AO210" s="120">
        <f t="shared" si="95"/>
        <v>0</v>
      </c>
      <c r="AP210" s="120">
        <f t="shared" si="95"/>
        <v>0</v>
      </c>
      <c r="AQ210" s="120">
        <f t="shared" si="95"/>
        <v>0</v>
      </c>
      <c r="AR210" s="120">
        <f t="shared" si="95"/>
        <v>0</v>
      </c>
      <c r="AS210" s="120">
        <f t="shared" si="95"/>
        <v>0</v>
      </c>
      <c r="AT210" s="120">
        <f t="shared" si="95"/>
        <v>0</v>
      </c>
      <c r="AU210" s="120">
        <f aca="true" t="shared" si="96" ref="AU210:BD219">_xlfn.SUMIFS($C$48:$C$123,$E$48:$E$123,AU$199,$D$48:$D$123,$Z210,$B$48:$B$123,$Z$197)</f>
        <v>0</v>
      </c>
      <c r="AV210" s="120">
        <f t="shared" si="96"/>
        <v>0</v>
      </c>
      <c r="AW210" s="120">
        <f t="shared" si="96"/>
        <v>0</v>
      </c>
      <c r="AX210" s="120">
        <f t="shared" si="96"/>
        <v>0</v>
      </c>
      <c r="AY210" s="120">
        <f t="shared" si="96"/>
        <v>0</v>
      </c>
      <c r="AZ210" s="120">
        <f t="shared" si="96"/>
        <v>0</v>
      </c>
      <c r="BA210" s="120">
        <f t="shared" si="96"/>
        <v>0</v>
      </c>
      <c r="BB210" s="120">
        <f t="shared" si="96"/>
        <v>0</v>
      </c>
      <c r="BC210" s="120">
        <f t="shared" si="96"/>
        <v>0</v>
      </c>
      <c r="BD210" s="120">
        <f t="shared" si="96"/>
        <v>0</v>
      </c>
      <c r="BE210" s="120">
        <f aca="true" t="shared" si="97" ref="BE210:BK219">_xlfn.SUMIFS($C$48:$C$123,$E$48:$E$123,BE$199,$D$48:$D$123,$Z210,$B$48:$B$123,$Z$197)</f>
        <v>0</v>
      </c>
      <c r="BF210" s="120">
        <f t="shared" si="97"/>
        <v>0</v>
      </c>
      <c r="BG210" s="120">
        <f t="shared" si="97"/>
        <v>0</v>
      </c>
      <c r="BH210" s="120">
        <f t="shared" si="97"/>
        <v>0</v>
      </c>
      <c r="BI210" s="120">
        <f t="shared" si="97"/>
        <v>0</v>
      </c>
      <c r="BJ210" s="120">
        <f t="shared" si="97"/>
        <v>0</v>
      </c>
      <c r="BK210" s="120">
        <f t="shared" si="97"/>
        <v>0</v>
      </c>
      <c r="BN210" s="116">
        <f t="shared" si="93"/>
        <v>2100</v>
      </c>
      <c r="BO210" s="120">
        <f t="shared" si="88"/>
        <v>0</v>
      </c>
      <c r="BP210" s="120">
        <f t="shared" si="88"/>
        <v>0</v>
      </c>
      <c r="BQ210" s="120"/>
      <c r="BR210" s="120">
        <f aca="true" t="shared" si="98" ref="BR210:CA219">_xlfn.SUMIFS($C$48:$C$123,$E$48:$E$123,BR$150,$D$48:$D$123,$Z210,$B$48:$B$123,$BN$197)</f>
        <v>0</v>
      </c>
      <c r="BS210" s="120">
        <f t="shared" si="98"/>
        <v>0</v>
      </c>
      <c r="BT210" s="120">
        <f t="shared" si="98"/>
        <v>0</v>
      </c>
      <c r="BU210" s="120">
        <f t="shared" si="98"/>
        <v>0</v>
      </c>
      <c r="BV210" s="120">
        <f t="shared" si="98"/>
        <v>0</v>
      </c>
      <c r="BW210" s="120">
        <f t="shared" si="98"/>
        <v>0</v>
      </c>
      <c r="BX210" s="120">
        <f t="shared" si="98"/>
        <v>0</v>
      </c>
      <c r="BY210" s="120">
        <f t="shared" si="98"/>
        <v>0</v>
      </c>
      <c r="BZ210" s="120">
        <f t="shared" si="98"/>
        <v>0</v>
      </c>
      <c r="CA210" s="120">
        <f t="shared" si="98"/>
        <v>0</v>
      </c>
      <c r="CB210" s="120">
        <f aca="true" t="shared" si="99" ref="CB210:CK219">_xlfn.SUMIFS($C$48:$C$123,$E$48:$E$123,CB$150,$D$48:$D$123,$Z210,$B$48:$B$123,$BN$197)</f>
        <v>0</v>
      </c>
      <c r="CC210" s="120">
        <f t="shared" si="99"/>
        <v>0</v>
      </c>
      <c r="CD210" s="120">
        <f t="shared" si="99"/>
        <v>0</v>
      </c>
      <c r="CE210" s="120">
        <f t="shared" si="99"/>
        <v>0</v>
      </c>
      <c r="CF210" s="120">
        <f t="shared" si="99"/>
        <v>0</v>
      </c>
      <c r="CG210" s="120">
        <f t="shared" si="99"/>
        <v>0</v>
      </c>
      <c r="CH210" s="120">
        <f t="shared" si="99"/>
        <v>0</v>
      </c>
      <c r="CI210" s="120">
        <f t="shared" si="99"/>
        <v>0</v>
      </c>
      <c r="CJ210" s="120">
        <f t="shared" si="99"/>
        <v>0</v>
      </c>
      <c r="CK210" s="120">
        <f t="shared" si="99"/>
        <v>0</v>
      </c>
      <c r="CL210" s="120">
        <f aca="true" t="shared" si="100" ref="CL210:CY219">_xlfn.SUMIFS($C$48:$C$123,$E$48:$E$123,CL$150,$D$48:$D$123,$Z210,$B$48:$B$123,$BN$197)</f>
        <v>0</v>
      </c>
      <c r="CM210" s="120">
        <f t="shared" si="100"/>
        <v>0</v>
      </c>
      <c r="CN210" s="120">
        <f t="shared" si="100"/>
        <v>0</v>
      </c>
      <c r="CO210" s="120">
        <f t="shared" si="100"/>
        <v>0</v>
      </c>
      <c r="CP210" s="120">
        <f t="shared" si="100"/>
        <v>0</v>
      </c>
      <c r="CQ210" s="120">
        <f t="shared" si="100"/>
        <v>0</v>
      </c>
      <c r="CR210" s="120">
        <f t="shared" si="100"/>
        <v>0</v>
      </c>
      <c r="CS210" s="120">
        <f t="shared" si="100"/>
        <v>0</v>
      </c>
      <c r="CT210" s="120">
        <f t="shared" si="100"/>
        <v>0</v>
      </c>
      <c r="CU210" s="120">
        <f t="shared" si="100"/>
        <v>0</v>
      </c>
      <c r="CV210" s="120">
        <f t="shared" si="100"/>
        <v>0</v>
      </c>
      <c r="CW210" s="120">
        <f t="shared" si="100"/>
        <v>0</v>
      </c>
      <c r="CX210" s="120">
        <f t="shared" si="100"/>
        <v>0</v>
      </c>
      <c r="CY210" s="120">
        <f t="shared" si="100"/>
        <v>0</v>
      </c>
    </row>
    <row r="211" spans="1:103" ht="12" hidden="1">
      <c r="A211" s="18"/>
      <c r="B211" s="18"/>
      <c r="C211" s="18"/>
      <c r="D211" s="18"/>
      <c r="E211" s="18"/>
      <c r="F211" s="18"/>
      <c r="G211" s="18"/>
      <c r="H211" s="18"/>
      <c r="I211" s="18"/>
      <c r="J211" s="18"/>
      <c r="K211" s="18"/>
      <c r="L211" s="18"/>
      <c r="M211" s="18"/>
      <c r="N211" s="18"/>
      <c r="O211" s="18"/>
      <c r="P211" s="18"/>
      <c r="Q211" s="18"/>
      <c r="R211" s="18"/>
      <c r="S211" s="18"/>
      <c r="T211" s="18"/>
      <c r="U211" s="18"/>
      <c r="Z211" s="116">
        <f t="shared" si="92"/>
        <v>2500</v>
      </c>
      <c r="AA211" s="120">
        <f t="shared" si="94"/>
        <v>0</v>
      </c>
      <c r="AB211" s="120">
        <f t="shared" si="94"/>
        <v>0</v>
      </c>
      <c r="AC211" s="120">
        <f t="shared" si="94"/>
        <v>0</v>
      </c>
      <c r="AD211" s="120">
        <f t="shared" si="94"/>
        <v>0</v>
      </c>
      <c r="AE211" s="120">
        <f t="shared" si="94"/>
        <v>0</v>
      </c>
      <c r="AF211" s="120">
        <f t="shared" si="94"/>
        <v>0</v>
      </c>
      <c r="AG211" s="120">
        <f t="shared" si="94"/>
        <v>0</v>
      </c>
      <c r="AH211" s="120">
        <f t="shared" si="94"/>
        <v>0</v>
      </c>
      <c r="AI211" s="120">
        <f t="shared" si="94"/>
        <v>0</v>
      </c>
      <c r="AJ211" s="120">
        <f t="shared" si="94"/>
        <v>0</v>
      </c>
      <c r="AK211" s="120">
        <f t="shared" si="95"/>
        <v>0</v>
      </c>
      <c r="AL211" s="120">
        <f t="shared" si="95"/>
        <v>0</v>
      </c>
      <c r="AM211" s="120">
        <f t="shared" si="95"/>
        <v>0</v>
      </c>
      <c r="AN211" s="120">
        <f t="shared" si="95"/>
        <v>0</v>
      </c>
      <c r="AO211" s="120">
        <f t="shared" si="95"/>
        <v>0</v>
      </c>
      <c r="AP211" s="120">
        <f t="shared" si="95"/>
        <v>0</v>
      </c>
      <c r="AQ211" s="120">
        <f t="shared" si="95"/>
        <v>0</v>
      </c>
      <c r="AR211" s="120">
        <f t="shared" si="95"/>
        <v>0</v>
      </c>
      <c r="AS211" s="120">
        <f t="shared" si="95"/>
        <v>0</v>
      </c>
      <c r="AT211" s="120">
        <f t="shared" si="95"/>
        <v>0</v>
      </c>
      <c r="AU211" s="120">
        <f t="shared" si="96"/>
        <v>0</v>
      </c>
      <c r="AV211" s="120">
        <f t="shared" si="96"/>
        <v>0</v>
      </c>
      <c r="AW211" s="120">
        <f t="shared" si="96"/>
        <v>0</v>
      </c>
      <c r="AX211" s="120">
        <f t="shared" si="96"/>
        <v>0</v>
      </c>
      <c r="AY211" s="120">
        <f t="shared" si="96"/>
        <v>0</v>
      </c>
      <c r="AZ211" s="120">
        <f t="shared" si="96"/>
        <v>0</v>
      </c>
      <c r="BA211" s="120">
        <f t="shared" si="96"/>
        <v>0</v>
      </c>
      <c r="BB211" s="120">
        <f t="shared" si="96"/>
        <v>0</v>
      </c>
      <c r="BC211" s="120">
        <f t="shared" si="96"/>
        <v>0</v>
      </c>
      <c r="BD211" s="120">
        <f t="shared" si="96"/>
        <v>0</v>
      </c>
      <c r="BE211" s="120">
        <f t="shared" si="97"/>
        <v>0</v>
      </c>
      <c r="BF211" s="120">
        <f t="shared" si="97"/>
        <v>0</v>
      </c>
      <c r="BG211" s="120">
        <f t="shared" si="97"/>
        <v>0</v>
      </c>
      <c r="BH211" s="120">
        <f t="shared" si="97"/>
        <v>0</v>
      </c>
      <c r="BI211" s="120">
        <f t="shared" si="97"/>
        <v>0</v>
      </c>
      <c r="BJ211" s="120">
        <f t="shared" si="97"/>
        <v>0</v>
      </c>
      <c r="BK211" s="120">
        <f t="shared" si="97"/>
        <v>0</v>
      </c>
      <c r="BN211" s="116">
        <f t="shared" si="93"/>
        <v>2500</v>
      </c>
      <c r="BO211" s="120">
        <f t="shared" si="88"/>
        <v>0</v>
      </c>
      <c r="BP211" s="120">
        <f t="shared" si="88"/>
        <v>0</v>
      </c>
      <c r="BQ211" s="120"/>
      <c r="BR211" s="120">
        <f t="shared" si="98"/>
        <v>0</v>
      </c>
      <c r="BS211" s="120">
        <f t="shared" si="98"/>
        <v>0</v>
      </c>
      <c r="BT211" s="120">
        <f t="shared" si="98"/>
        <v>0</v>
      </c>
      <c r="BU211" s="120">
        <f t="shared" si="98"/>
        <v>0</v>
      </c>
      <c r="BV211" s="120">
        <f t="shared" si="98"/>
        <v>0</v>
      </c>
      <c r="BW211" s="120">
        <f t="shared" si="98"/>
        <v>0</v>
      </c>
      <c r="BX211" s="120">
        <f t="shared" si="98"/>
        <v>0</v>
      </c>
      <c r="BY211" s="120">
        <f t="shared" si="98"/>
        <v>0</v>
      </c>
      <c r="BZ211" s="120">
        <f t="shared" si="98"/>
        <v>0</v>
      </c>
      <c r="CA211" s="120">
        <f t="shared" si="98"/>
        <v>0</v>
      </c>
      <c r="CB211" s="120">
        <f t="shared" si="99"/>
        <v>0</v>
      </c>
      <c r="CC211" s="120">
        <f t="shared" si="99"/>
        <v>0</v>
      </c>
      <c r="CD211" s="120">
        <f t="shared" si="99"/>
        <v>0</v>
      </c>
      <c r="CE211" s="120">
        <f t="shared" si="99"/>
        <v>0</v>
      </c>
      <c r="CF211" s="120">
        <f t="shared" si="99"/>
        <v>0</v>
      </c>
      <c r="CG211" s="120">
        <f t="shared" si="99"/>
        <v>0</v>
      </c>
      <c r="CH211" s="120">
        <f t="shared" si="99"/>
        <v>0</v>
      </c>
      <c r="CI211" s="120">
        <f t="shared" si="99"/>
        <v>0</v>
      </c>
      <c r="CJ211" s="120">
        <f t="shared" si="99"/>
        <v>0</v>
      </c>
      <c r="CK211" s="120">
        <f t="shared" si="99"/>
        <v>0</v>
      </c>
      <c r="CL211" s="120">
        <f t="shared" si="100"/>
        <v>0</v>
      </c>
      <c r="CM211" s="120">
        <f t="shared" si="100"/>
        <v>0</v>
      </c>
      <c r="CN211" s="120">
        <f t="shared" si="100"/>
        <v>0</v>
      </c>
      <c r="CO211" s="120">
        <f t="shared" si="100"/>
        <v>0</v>
      </c>
      <c r="CP211" s="120">
        <f t="shared" si="100"/>
        <v>0</v>
      </c>
      <c r="CQ211" s="120">
        <f t="shared" si="100"/>
        <v>0</v>
      </c>
      <c r="CR211" s="120">
        <f t="shared" si="100"/>
        <v>0</v>
      </c>
      <c r="CS211" s="120">
        <f t="shared" si="100"/>
        <v>0</v>
      </c>
      <c r="CT211" s="120">
        <f t="shared" si="100"/>
        <v>0</v>
      </c>
      <c r="CU211" s="120">
        <f t="shared" si="100"/>
        <v>0</v>
      </c>
      <c r="CV211" s="120">
        <f t="shared" si="100"/>
        <v>0</v>
      </c>
      <c r="CW211" s="120">
        <f t="shared" si="100"/>
        <v>0</v>
      </c>
      <c r="CX211" s="120">
        <f t="shared" si="100"/>
        <v>0</v>
      </c>
      <c r="CY211" s="120">
        <f t="shared" si="100"/>
        <v>0</v>
      </c>
    </row>
    <row r="212" spans="1:103" ht="12" hidden="1">
      <c r="A212" s="18"/>
      <c r="B212" s="18"/>
      <c r="C212" s="18"/>
      <c r="D212" s="18"/>
      <c r="E212" s="18"/>
      <c r="F212" s="18"/>
      <c r="G212" s="18"/>
      <c r="H212" s="18"/>
      <c r="I212" s="18"/>
      <c r="J212" s="18"/>
      <c r="K212" s="18"/>
      <c r="L212" s="18"/>
      <c r="M212" s="18"/>
      <c r="N212" s="18"/>
      <c r="O212" s="18"/>
      <c r="P212" s="18"/>
      <c r="Q212" s="18"/>
      <c r="R212" s="18"/>
      <c r="S212" s="18"/>
      <c r="T212" s="18"/>
      <c r="U212" s="18"/>
      <c r="Z212" s="116">
        <f t="shared" si="92"/>
        <v>2700</v>
      </c>
      <c r="AA212" s="120">
        <f t="shared" si="94"/>
        <v>0</v>
      </c>
      <c r="AB212" s="120">
        <f t="shared" si="94"/>
        <v>0</v>
      </c>
      <c r="AC212" s="120">
        <f t="shared" si="94"/>
        <v>0</v>
      </c>
      <c r="AD212" s="120">
        <f t="shared" si="94"/>
        <v>0</v>
      </c>
      <c r="AE212" s="120">
        <f t="shared" si="94"/>
        <v>0</v>
      </c>
      <c r="AF212" s="120">
        <f t="shared" si="94"/>
        <v>0</v>
      </c>
      <c r="AG212" s="120">
        <f t="shared" si="94"/>
        <v>0</v>
      </c>
      <c r="AH212" s="120">
        <f t="shared" si="94"/>
        <v>0</v>
      </c>
      <c r="AI212" s="120">
        <f t="shared" si="94"/>
        <v>0</v>
      </c>
      <c r="AJ212" s="120">
        <f t="shared" si="94"/>
        <v>0</v>
      </c>
      <c r="AK212" s="120">
        <f t="shared" si="95"/>
        <v>0</v>
      </c>
      <c r="AL212" s="120">
        <f t="shared" si="95"/>
        <v>0</v>
      </c>
      <c r="AM212" s="120">
        <f t="shared" si="95"/>
        <v>0</v>
      </c>
      <c r="AN212" s="120">
        <f t="shared" si="95"/>
        <v>0</v>
      </c>
      <c r="AO212" s="120">
        <f t="shared" si="95"/>
        <v>0</v>
      </c>
      <c r="AP212" s="120">
        <f t="shared" si="95"/>
        <v>0</v>
      </c>
      <c r="AQ212" s="120">
        <f t="shared" si="95"/>
        <v>0</v>
      </c>
      <c r="AR212" s="120">
        <f t="shared" si="95"/>
        <v>0</v>
      </c>
      <c r="AS212" s="120">
        <f t="shared" si="95"/>
        <v>0</v>
      </c>
      <c r="AT212" s="120">
        <f t="shared" si="95"/>
        <v>0</v>
      </c>
      <c r="AU212" s="120">
        <f t="shared" si="96"/>
        <v>0</v>
      </c>
      <c r="AV212" s="120">
        <f t="shared" si="96"/>
        <v>0</v>
      </c>
      <c r="AW212" s="120">
        <f t="shared" si="96"/>
        <v>0</v>
      </c>
      <c r="AX212" s="120">
        <f t="shared" si="96"/>
        <v>0</v>
      </c>
      <c r="AY212" s="120">
        <f t="shared" si="96"/>
        <v>0</v>
      </c>
      <c r="AZ212" s="120">
        <f t="shared" si="96"/>
        <v>0</v>
      </c>
      <c r="BA212" s="120">
        <f t="shared" si="96"/>
        <v>0</v>
      </c>
      <c r="BB212" s="120">
        <f t="shared" si="96"/>
        <v>0</v>
      </c>
      <c r="BC212" s="120">
        <f t="shared" si="96"/>
        <v>0</v>
      </c>
      <c r="BD212" s="120">
        <f t="shared" si="96"/>
        <v>0</v>
      </c>
      <c r="BE212" s="120">
        <f t="shared" si="97"/>
        <v>0</v>
      </c>
      <c r="BF212" s="120">
        <f t="shared" si="97"/>
        <v>0</v>
      </c>
      <c r="BG212" s="120">
        <f t="shared" si="97"/>
        <v>0</v>
      </c>
      <c r="BH212" s="120">
        <f t="shared" si="97"/>
        <v>0</v>
      </c>
      <c r="BI212" s="120">
        <f t="shared" si="97"/>
        <v>0</v>
      </c>
      <c r="BJ212" s="120">
        <f t="shared" si="97"/>
        <v>0</v>
      </c>
      <c r="BK212" s="120">
        <f t="shared" si="97"/>
        <v>0</v>
      </c>
      <c r="BN212" s="116">
        <f t="shared" si="93"/>
        <v>2700</v>
      </c>
      <c r="BO212" s="120">
        <f t="shared" si="88"/>
        <v>0</v>
      </c>
      <c r="BP212" s="120">
        <f t="shared" si="88"/>
        <v>0</v>
      </c>
      <c r="BQ212" s="120"/>
      <c r="BR212" s="120">
        <f t="shared" si="98"/>
        <v>0</v>
      </c>
      <c r="BS212" s="120">
        <f t="shared" si="98"/>
        <v>0</v>
      </c>
      <c r="BT212" s="120">
        <f t="shared" si="98"/>
        <v>0</v>
      </c>
      <c r="BU212" s="120">
        <f t="shared" si="98"/>
        <v>0</v>
      </c>
      <c r="BV212" s="120">
        <f t="shared" si="98"/>
        <v>0</v>
      </c>
      <c r="BW212" s="120">
        <f t="shared" si="98"/>
        <v>0</v>
      </c>
      <c r="BX212" s="120">
        <f t="shared" si="98"/>
        <v>0</v>
      </c>
      <c r="BY212" s="120">
        <f t="shared" si="98"/>
        <v>0</v>
      </c>
      <c r="BZ212" s="120">
        <f t="shared" si="98"/>
        <v>0</v>
      </c>
      <c r="CA212" s="120">
        <f t="shared" si="98"/>
        <v>0</v>
      </c>
      <c r="CB212" s="120">
        <f t="shared" si="99"/>
        <v>0</v>
      </c>
      <c r="CC212" s="120">
        <f t="shared" si="99"/>
        <v>0</v>
      </c>
      <c r="CD212" s="120">
        <f t="shared" si="99"/>
        <v>0</v>
      </c>
      <c r="CE212" s="120">
        <f t="shared" si="99"/>
        <v>0</v>
      </c>
      <c r="CF212" s="120">
        <f t="shared" si="99"/>
        <v>0</v>
      </c>
      <c r="CG212" s="120">
        <f t="shared" si="99"/>
        <v>0</v>
      </c>
      <c r="CH212" s="120">
        <f t="shared" si="99"/>
        <v>0</v>
      </c>
      <c r="CI212" s="120">
        <f t="shared" si="99"/>
        <v>0</v>
      </c>
      <c r="CJ212" s="120">
        <f t="shared" si="99"/>
        <v>0</v>
      </c>
      <c r="CK212" s="120">
        <f t="shared" si="99"/>
        <v>0</v>
      </c>
      <c r="CL212" s="120">
        <f t="shared" si="100"/>
        <v>0</v>
      </c>
      <c r="CM212" s="120">
        <f t="shared" si="100"/>
        <v>0</v>
      </c>
      <c r="CN212" s="120">
        <f t="shared" si="100"/>
        <v>0</v>
      </c>
      <c r="CO212" s="120">
        <f t="shared" si="100"/>
        <v>0</v>
      </c>
      <c r="CP212" s="120">
        <f t="shared" si="100"/>
        <v>0</v>
      </c>
      <c r="CQ212" s="120">
        <f t="shared" si="100"/>
        <v>0</v>
      </c>
      <c r="CR212" s="120">
        <f t="shared" si="100"/>
        <v>0</v>
      </c>
      <c r="CS212" s="120">
        <f t="shared" si="100"/>
        <v>0</v>
      </c>
      <c r="CT212" s="120">
        <f t="shared" si="100"/>
        <v>0</v>
      </c>
      <c r="CU212" s="120">
        <f t="shared" si="100"/>
        <v>0</v>
      </c>
      <c r="CV212" s="120">
        <f t="shared" si="100"/>
        <v>0</v>
      </c>
      <c r="CW212" s="120">
        <f t="shared" si="100"/>
        <v>0</v>
      </c>
      <c r="CX212" s="120">
        <f t="shared" si="100"/>
        <v>0</v>
      </c>
      <c r="CY212" s="120">
        <f t="shared" si="100"/>
        <v>0</v>
      </c>
    </row>
    <row r="213" spans="1:103" ht="12" hidden="1">
      <c r="A213" s="18"/>
      <c r="B213" s="18"/>
      <c r="C213" s="18"/>
      <c r="D213" s="18"/>
      <c r="E213" s="18"/>
      <c r="F213" s="18"/>
      <c r="G213" s="18"/>
      <c r="H213" s="18"/>
      <c r="I213" s="18"/>
      <c r="J213" s="18"/>
      <c r="K213" s="18"/>
      <c r="L213" s="18"/>
      <c r="M213" s="18"/>
      <c r="N213" s="18"/>
      <c r="O213" s="18"/>
      <c r="P213" s="18"/>
      <c r="Q213" s="18"/>
      <c r="R213" s="18"/>
      <c r="S213" s="18"/>
      <c r="T213" s="18"/>
      <c r="U213" s="18"/>
      <c r="Z213" s="116">
        <f t="shared" si="92"/>
        <v>2900</v>
      </c>
      <c r="AA213" s="120">
        <f t="shared" si="94"/>
        <v>0</v>
      </c>
      <c r="AB213" s="120">
        <f t="shared" si="94"/>
        <v>0</v>
      </c>
      <c r="AC213" s="120">
        <f t="shared" si="94"/>
        <v>0</v>
      </c>
      <c r="AD213" s="120">
        <f t="shared" si="94"/>
        <v>0</v>
      </c>
      <c r="AE213" s="120">
        <f t="shared" si="94"/>
        <v>0</v>
      </c>
      <c r="AF213" s="120">
        <f t="shared" si="94"/>
        <v>0</v>
      </c>
      <c r="AG213" s="120">
        <f t="shared" si="94"/>
        <v>0</v>
      </c>
      <c r="AH213" s="120">
        <f t="shared" si="94"/>
        <v>0</v>
      </c>
      <c r="AI213" s="120">
        <f t="shared" si="94"/>
        <v>0</v>
      </c>
      <c r="AJ213" s="120">
        <f t="shared" si="94"/>
        <v>0</v>
      </c>
      <c r="AK213" s="120">
        <f t="shared" si="95"/>
        <v>0</v>
      </c>
      <c r="AL213" s="120">
        <f t="shared" si="95"/>
        <v>0</v>
      </c>
      <c r="AM213" s="120">
        <f t="shared" si="95"/>
        <v>0</v>
      </c>
      <c r="AN213" s="120">
        <f t="shared" si="95"/>
        <v>0</v>
      </c>
      <c r="AO213" s="120">
        <f t="shared" si="95"/>
        <v>0</v>
      </c>
      <c r="AP213" s="120">
        <f t="shared" si="95"/>
        <v>0</v>
      </c>
      <c r="AQ213" s="120">
        <f t="shared" si="95"/>
        <v>0</v>
      </c>
      <c r="AR213" s="120">
        <f t="shared" si="95"/>
        <v>0</v>
      </c>
      <c r="AS213" s="120">
        <f t="shared" si="95"/>
        <v>0</v>
      </c>
      <c r="AT213" s="120">
        <f t="shared" si="95"/>
        <v>0</v>
      </c>
      <c r="AU213" s="120">
        <f t="shared" si="96"/>
        <v>0</v>
      </c>
      <c r="AV213" s="120">
        <f t="shared" si="96"/>
        <v>0</v>
      </c>
      <c r="AW213" s="120">
        <f t="shared" si="96"/>
        <v>0</v>
      </c>
      <c r="AX213" s="120">
        <f t="shared" si="96"/>
        <v>0</v>
      </c>
      <c r="AY213" s="120">
        <f t="shared" si="96"/>
        <v>0</v>
      </c>
      <c r="AZ213" s="120">
        <f t="shared" si="96"/>
        <v>0</v>
      </c>
      <c r="BA213" s="120">
        <f t="shared" si="96"/>
        <v>0</v>
      </c>
      <c r="BB213" s="120">
        <f t="shared" si="96"/>
        <v>0</v>
      </c>
      <c r="BC213" s="120">
        <f t="shared" si="96"/>
        <v>0</v>
      </c>
      <c r="BD213" s="120">
        <f t="shared" si="96"/>
        <v>0</v>
      </c>
      <c r="BE213" s="120">
        <f t="shared" si="97"/>
        <v>0</v>
      </c>
      <c r="BF213" s="120">
        <f t="shared" si="97"/>
        <v>0</v>
      </c>
      <c r="BG213" s="120">
        <f t="shared" si="97"/>
        <v>0</v>
      </c>
      <c r="BH213" s="120">
        <f t="shared" si="97"/>
        <v>0</v>
      </c>
      <c r="BI213" s="120">
        <f t="shared" si="97"/>
        <v>0</v>
      </c>
      <c r="BJ213" s="120">
        <f t="shared" si="97"/>
        <v>0</v>
      </c>
      <c r="BK213" s="120">
        <f t="shared" si="97"/>
        <v>0</v>
      </c>
      <c r="BN213" s="116">
        <f t="shared" si="93"/>
        <v>2900</v>
      </c>
      <c r="BO213" s="120">
        <f t="shared" si="88"/>
        <v>0</v>
      </c>
      <c r="BP213" s="120">
        <f t="shared" si="88"/>
        <v>0</v>
      </c>
      <c r="BQ213" s="120"/>
      <c r="BR213" s="120">
        <f t="shared" si="98"/>
        <v>0</v>
      </c>
      <c r="BS213" s="120">
        <f t="shared" si="98"/>
        <v>0</v>
      </c>
      <c r="BT213" s="120">
        <f t="shared" si="98"/>
        <v>0</v>
      </c>
      <c r="BU213" s="120">
        <f t="shared" si="98"/>
        <v>0</v>
      </c>
      <c r="BV213" s="120">
        <f t="shared" si="98"/>
        <v>0</v>
      </c>
      <c r="BW213" s="120">
        <f t="shared" si="98"/>
        <v>0</v>
      </c>
      <c r="BX213" s="120">
        <f t="shared" si="98"/>
        <v>0</v>
      </c>
      <c r="BY213" s="120">
        <f t="shared" si="98"/>
        <v>0</v>
      </c>
      <c r="BZ213" s="120">
        <f t="shared" si="98"/>
        <v>0</v>
      </c>
      <c r="CA213" s="120">
        <f t="shared" si="98"/>
        <v>0</v>
      </c>
      <c r="CB213" s="120">
        <f t="shared" si="99"/>
        <v>0</v>
      </c>
      <c r="CC213" s="120">
        <f t="shared" si="99"/>
        <v>0</v>
      </c>
      <c r="CD213" s="120">
        <f t="shared" si="99"/>
        <v>0</v>
      </c>
      <c r="CE213" s="120">
        <f t="shared" si="99"/>
        <v>0</v>
      </c>
      <c r="CF213" s="120">
        <f t="shared" si="99"/>
        <v>0</v>
      </c>
      <c r="CG213" s="120">
        <f t="shared" si="99"/>
        <v>0</v>
      </c>
      <c r="CH213" s="120">
        <f t="shared" si="99"/>
        <v>0</v>
      </c>
      <c r="CI213" s="120">
        <f t="shared" si="99"/>
        <v>0</v>
      </c>
      <c r="CJ213" s="120">
        <f t="shared" si="99"/>
        <v>0</v>
      </c>
      <c r="CK213" s="120">
        <f t="shared" si="99"/>
        <v>0</v>
      </c>
      <c r="CL213" s="120">
        <f t="shared" si="100"/>
        <v>0</v>
      </c>
      <c r="CM213" s="120">
        <f t="shared" si="100"/>
        <v>0</v>
      </c>
      <c r="CN213" s="120">
        <f t="shared" si="100"/>
        <v>0</v>
      </c>
      <c r="CO213" s="120">
        <f t="shared" si="100"/>
        <v>0</v>
      </c>
      <c r="CP213" s="120">
        <f t="shared" si="100"/>
        <v>0</v>
      </c>
      <c r="CQ213" s="120">
        <f t="shared" si="100"/>
        <v>0</v>
      </c>
      <c r="CR213" s="120">
        <f t="shared" si="100"/>
        <v>0</v>
      </c>
      <c r="CS213" s="120">
        <f t="shared" si="100"/>
        <v>0</v>
      </c>
      <c r="CT213" s="120">
        <f t="shared" si="100"/>
        <v>0</v>
      </c>
      <c r="CU213" s="120">
        <f t="shared" si="100"/>
        <v>0</v>
      </c>
      <c r="CV213" s="120">
        <f t="shared" si="100"/>
        <v>0</v>
      </c>
      <c r="CW213" s="120">
        <f t="shared" si="100"/>
        <v>0</v>
      </c>
      <c r="CX213" s="120">
        <f t="shared" si="100"/>
        <v>0</v>
      </c>
      <c r="CY213" s="120">
        <f t="shared" si="100"/>
        <v>0</v>
      </c>
    </row>
    <row r="214" spans="1:103" ht="12" hidden="1">
      <c r="A214" s="18"/>
      <c r="B214" s="18"/>
      <c r="C214" s="18"/>
      <c r="D214" s="18"/>
      <c r="E214" s="18"/>
      <c r="F214" s="18"/>
      <c r="G214" s="18"/>
      <c r="H214" s="18"/>
      <c r="I214" s="18"/>
      <c r="J214" s="18"/>
      <c r="K214" s="18"/>
      <c r="L214" s="18"/>
      <c r="M214" s="18"/>
      <c r="N214" s="18"/>
      <c r="O214" s="18"/>
      <c r="P214" s="18"/>
      <c r="Q214" s="18"/>
      <c r="R214" s="18"/>
      <c r="S214" s="18"/>
      <c r="T214" s="18"/>
      <c r="U214" s="18"/>
      <c r="Z214" s="116">
        <f t="shared" si="92"/>
        <v>3800</v>
      </c>
      <c r="AA214" s="120">
        <f t="shared" si="94"/>
        <v>0</v>
      </c>
      <c r="AB214" s="120">
        <f t="shared" si="94"/>
        <v>0</v>
      </c>
      <c r="AC214" s="120">
        <f t="shared" si="94"/>
        <v>0</v>
      </c>
      <c r="AD214" s="120">
        <f t="shared" si="94"/>
        <v>0</v>
      </c>
      <c r="AE214" s="120">
        <f t="shared" si="94"/>
        <v>0</v>
      </c>
      <c r="AF214" s="120">
        <f t="shared" si="94"/>
        <v>0</v>
      </c>
      <c r="AG214" s="120">
        <f t="shared" si="94"/>
        <v>0</v>
      </c>
      <c r="AH214" s="120">
        <f t="shared" si="94"/>
        <v>0</v>
      </c>
      <c r="AI214" s="120">
        <f t="shared" si="94"/>
        <v>0</v>
      </c>
      <c r="AJ214" s="120">
        <f t="shared" si="94"/>
        <v>0</v>
      </c>
      <c r="AK214" s="120">
        <f t="shared" si="95"/>
        <v>0</v>
      </c>
      <c r="AL214" s="120">
        <f t="shared" si="95"/>
        <v>0</v>
      </c>
      <c r="AM214" s="120">
        <f t="shared" si="95"/>
        <v>0</v>
      </c>
      <c r="AN214" s="120">
        <f t="shared" si="95"/>
        <v>0</v>
      </c>
      <c r="AO214" s="120">
        <f t="shared" si="95"/>
        <v>0</v>
      </c>
      <c r="AP214" s="120">
        <f t="shared" si="95"/>
        <v>0</v>
      </c>
      <c r="AQ214" s="120">
        <f t="shared" si="95"/>
        <v>0</v>
      </c>
      <c r="AR214" s="120">
        <f t="shared" si="95"/>
        <v>0</v>
      </c>
      <c r="AS214" s="120">
        <f t="shared" si="95"/>
        <v>0</v>
      </c>
      <c r="AT214" s="120">
        <f t="shared" si="95"/>
        <v>0</v>
      </c>
      <c r="AU214" s="120">
        <f t="shared" si="96"/>
        <v>0</v>
      </c>
      <c r="AV214" s="120">
        <f t="shared" si="96"/>
        <v>0</v>
      </c>
      <c r="AW214" s="120">
        <f t="shared" si="96"/>
        <v>0</v>
      </c>
      <c r="AX214" s="120">
        <f t="shared" si="96"/>
        <v>0</v>
      </c>
      <c r="AY214" s="120">
        <f t="shared" si="96"/>
        <v>0</v>
      </c>
      <c r="AZ214" s="120">
        <f t="shared" si="96"/>
        <v>0</v>
      </c>
      <c r="BA214" s="120">
        <f t="shared" si="96"/>
        <v>0</v>
      </c>
      <c r="BB214" s="120">
        <f t="shared" si="96"/>
        <v>0</v>
      </c>
      <c r="BC214" s="120">
        <f t="shared" si="96"/>
        <v>0</v>
      </c>
      <c r="BD214" s="120">
        <f t="shared" si="96"/>
        <v>0</v>
      </c>
      <c r="BE214" s="120">
        <f t="shared" si="97"/>
        <v>0</v>
      </c>
      <c r="BF214" s="120">
        <f t="shared" si="97"/>
        <v>0</v>
      </c>
      <c r="BG214" s="120">
        <f t="shared" si="97"/>
        <v>0</v>
      </c>
      <c r="BH214" s="120">
        <f t="shared" si="97"/>
        <v>0</v>
      </c>
      <c r="BI214" s="120">
        <f t="shared" si="97"/>
        <v>0</v>
      </c>
      <c r="BJ214" s="120">
        <f t="shared" si="97"/>
        <v>0</v>
      </c>
      <c r="BK214" s="120">
        <f t="shared" si="97"/>
        <v>0</v>
      </c>
      <c r="BN214" s="116">
        <f t="shared" si="93"/>
        <v>3800</v>
      </c>
      <c r="BO214" s="120">
        <f t="shared" si="88"/>
        <v>0</v>
      </c>
      <c r="BP214" s="120">
        <f t="shared" si="88"/>
        <v>0</v>
      </c>
      <c r="BQ214" s="120"/>
      <c r="BR214" s="120">
        <f t="shared" si="98"/>
        <v>0</v>
      </c>
      <c r="BS214" s="120">
        <f t="shared" si="98"/>
        <v>0</v>
      </c>
      <c r="BT214" s="120">
        <f t="shared" si="98"/>
        <v>0</v>
      </c>
      <c r="BU214" s="120">
        <f t="shared" si="98"/>
        <v>0</v>
      </c>
      <c r="BV214" s="120">
        <f t="shared" si="98"/>
        <v>0</v>
      </c>
      <c r="BW214" s="120">
        <f t="shared" si="98"/>
        <v>0</v>
      </c>
      <c r="BX214" s="120">
        <f t="shared" si="98"/>
        <v>0</v>
      </c>
      <c r="BY214" s="120">
        <f t="shared" si="98"/>
        <v>0</v>
      </c>
      <c r="BZ214" s="120">
        <f t="shared" si="98"/>
        <v>0</v>
      </c>
      <c r="CA214" s="120">
        <f t="shared" si="98"/>
        <v>0</v>
      </c>
      <c r="CB214" s="120">
        <f t="shared" si="99"/>
        <v>0</v>
      </c>
      <c r="CC214" s="120">
        <f t="shared" si="99"/>
        <v>0</v>
      </c>
      <c r="CD214" s="120">
        <f t="shared" si="99"/>
        <v>0</v>
      </c>
      <c r="CE214" s="120">
        <f t="shared" si="99"/>
        <v>0</v>
      </c>
      <c r="CF214" s="120">
        <f t="shared" si="99"/>
        <v>0</v>
      </c>
      <c r="CG214" s="120">
        <f t="shared" si="99"/>
        <v>0</v>
      </c>
      <c r="CH214" s="120">
        <f t="shared" si="99"/>
        <v>0</v>
      </c>
      <c r="CI214" s="120">
        <f t="shared" si="99"/>
        <v>0</v>
      </c>
      <c r="CJ214" s="120">
        <f t="shared" si="99"/>
        <v>0</v>
      </c>
      <c r="CK214" s="120">
        <f t="shared" si="99"/>
        <v>0</v>
      </c>
      <c r="CL214" s="120">
        <f t="shared" si="100"/>
        <v>0</v>
      </c>
      <c r="CM214" s="120">
        <f t="shared" si="100"/>
        <v>0</v>
      </c>
      <c r="CN214" s="120">
        <f t="shared" si="100"/>
        <v>0</v>
      </c>
      <c r="CO214" s="120">
        <f t="shared" si="100"/>
        <v>0</v>
      </c>
      <c r="CP214" s="120">
        <f t="shared" si="100"/>
        <v>0</v>
      </c>
      <c r="CQ214" s="120">
        <f t="shared" si="100"/>
        <v>0</v>
      </c>
      <c r="CR214" s="120">
        <f t="shared" si="100"/>
        <v>0</v>
      </c>
      <c r="CS214" s="120">
        <f t="shared" si="100"/>
        <v>0</v>
      </c>
      <c r="CT214" s="120">
        <f t="shared" si="100"/>
        <v>0</v>
      </c>
      <c r="CU214" s="120">
        <f t="shared" si="100"/>
        <v>0</v>
      </c>
      <c r="CV214" s="120">
        <f t="shared" si="100"/>
        <v>0</v>
      </c>
      <c r="CW214" s="120">
        <f t="shared" si="100"/>
        <v>0</v>
      </c>
      <c r="CX214" s="120">
        <f t="shared" si="100"/>
        <v>0</v>
      </c>
      <c r="CY214" s="120">
        <f t="shared" si="100"/>
        <v>0</v>
      </c>
    </row>
    <row r="215" spans="1:103" ht="12" hidden="1">
      <c r="A215" s="18"/>
      <c r="B215" s="18"/>
      <c r="C215" s="18"/>
      <c r="D215" s="18"/>
      <c r="E215" s="18"/>
      <c r="F215" s="18"/>
      <c r="G215" s="18"/>
      <c r="H215" s="18"/>
      <c r="I215" s="18"/>
      <c r="J215" s="18"/>
      <c r="K215" s="18"/>
      <c r="L215" s="18"/>
      <c r="M215" s="18"/>
      <c r="N215" s="18"/>
      <c r="O215" s="18"/>
      <c r="P215" s="18"/>
      <c r="Q215" s="18"/>
      <c r="R215" s="18"/>
      <c r="S215" s="18"/>
      <c r="T215" s="18"/>
      <c r="U215" s="18"/>
      <c r="Z215" s="116">
        <f t="shared" si="92"/>
        <v>4100</v>
      </c>
      <c r="AA215" s="120">
        <f t="shared" si="94"/>
        <v>0</v>
      </c>
      <c r="AB215" s="120">
        <f t="shared" si="94"/>
        <v>0</v>
      </c>
      <c r="AC215" s="120">
        <f t="shared" si="94"/>
        <v>0</v>
      </c>
      <c r="AD215" s="120">
        <f t="shared" si="94"/>
        <v>0</v>
      </c>
      <c r="AE215" s="120">
        <f t="shared" si="94"/>
        <v>0</v>
      </c>
      <c r="AF215" s="120">
        <f t="shared" si="94"/>
        <v>0</v>
      </c>
      <c r="AG215" s="120">
        <f t="shared" si="94"/>
        <v>0</v>
      </c>
      <c r="AH215" s="120">
        <f t="shared" si="94"/>
        <v>0</v>
      </c>
      <c r="AI215" s="120">
        <f t="shared" si="94"/>
        <v>0</v>
      </c>
      <c r="AJ215" s="120">
        <f t="shared" si="94"/>
        <v>0</v>
      </c>
      <c r="AK215" s="120">
        <f t="shared" si="95"/>
        <v>0</v>
      </c>
      <c r="AL215" s="120">
        <f t="shared" si="95"/>
        <v>0</v>
      </c>
      <c r="AM215" s="120">
        <f t="shared" si="95"/>
        <v>0</v>
      </c>
      <c r="AN215" s="120">
        <f t="shared" si="95"/>
        <v>0</v>
      </c>
      <c r="AO215" s="120">
        <f t="shared" si="95"/>
        <v>0</v>
      </c>
      <c r="AP215" s="120">
        <f t="shared" si="95"/>
        <v>0</v>
      </c>
      <c r="AQ215" s="120">
        <f t="shared" si="95"/>
        <v>0</v>
      </c>
      <c r="AR215" s="120">
        <f t="shared" si="95"/>
        <v>0</v>
      </c>
      <c r="AS215" s="120">
        <f t="shared" si="95"/>
        <v>0</v>
      </c>
      <c r="AT215" s="120">
        <f t="shared" si="95"/>
        <v>0</v>
      </c>
      <c r="AU215" s="120">
        <f t="shared" si="96"/>
        <v>0</v>
      </c>
      <c r="AV215" s="120">
        <f t="shared" si="96"/>
        <v>0</v>
      </c>
      <c r="AW215" s="120">
        <f t="shared" si="96"/>
        <v>0</v>
      </c>
      <c r="AX215" s="120">
        <f t="shared" si="96"/>
        <v>0</v>
      </c>
      <c r="AY215" s="120">
        <f t="shared" si="96"/>
        <v>0</v>
      </c>
      <c r="AZ215" s="120">
        <f t="shared" si="96"/>
        <v>0</v>
      </c>
      <c r="BA215" s="120">
        <f t="shared" si="96"/>
        <v>0</v>
      </c>
      <c r="BB215" s="120">
        <f t="shared" si="96"/>
        <v>0</v>
      </c>
      <c r="BC215" s="120">
        <f t="shared" si="96"/>
        <v>0</v>
      </c>
      <c r="BD215" s="120">
        <f t="shared" si="96"/>
        <v>0</v>
      </c>
      <c r="BE215" s="120">
        <f t="shared" si="97"/>
        <v>0</v>
      </c>
      <c r="BF215" s="120">
        <f t="shared" si="97"/>
        <v>0</v>
      </c>
      <c r="BG215" s="120">
        <f t="shared" si="97"/>
        <v>0</v>
      </c>
      <c r="BH215" s="120">
        <f t="shared" si="97"/>
        <v>0</v>
      </c>
      <c r="BI215" s="120">
        <f t="shared" si="97"/>
        <v>0</v>
      </c>
      <c r="BJ215" s="120">
        <f t="shared" si="97"/>
        <v>0</v>
      </c>
      <c r="BK215" s="120">
        <f t="shared" si="97"/>
        <v>0</v>
      </c>
      <c r="BN215" s="116">
        <f t="shared" si="93"/>
        <v>4100</v>
      </c>
      <c r="BO215" s="120">
        <f t="shared" si="88"/>
        <v>0</v>
      </c>
      <c r="BP215" s="120">
        <f t="shared" si="88"/>
        <v>0</v>
      </c>
      <c r="BQ215" s="120"/>
      <c r="BR215" s="120">
        <f t="shared" si="98"/>
        <v>0</v>
      </c>
      <c r="BS215" s="120">
        <f t="shared" si="98"/>
        <v>0</v>
      </c>
      <c r="BT215" s="120">
        <f t="shared" si="98"/>
        <v>0</v>
      </c>
      <c r="BU215" s="120">
        <f t="shared" si="98"/>
        <v>0</v>
      </c>
      <c r="BV215" s="120">
        <f t="shared" si="98"/>
        <v>0</v>
      </c>
      <c r="BW215" s="120">
        <f t="shared" si="98"/>
        <v>0</v>
      </c>
      <c r="BX215" s="120">
        <f t="shared" si="98"/>
        <v>0</v>
      </c>
      <c r="BY215" s="120">
        <f t="shared" si="98"/>
        <v>0</v>
      </c>
      <c r="BZ215" s="120">
        <f t="shared" si="98"/>
        <v>0</v>
      </c>
      <c r="CA215" s="120">
        <f t="shared" si="98"/>
        <v>0</v>
      </c>
      <c r="CB215" s="120">
        <f t="shared" si="99"/>
        <v>0</v>
      </c>
      <c r="CC215" s="120">
        <f t="shared" si="99"/>
        <v>0</v>
      </c>
      <c r="CD215" s="120">
        <f t="shared" si="99"/>
        <v>0</v>
      </c>
      <c r="CE215" s="120">
        <f t="shared" si="99"/>
        <v>0</v>
      </c>
      <c r="CF215" s="120">
        <f t="shared" si="99"/>
        <v>0</v>
      </c>
      <c r="CG215" s="120">
        <f t="shared" si="99"/>
        <v>0</v>
      </c>
      <c r="CH215" s="120">
        <f t="shared" si="99"/>
        <v>0</v>
      </c>
      <c r="CI215" s="120">
        <f t="shared" si="99"/>
        <v>0</v>
      </c>
      <c r="CJ215" s="120">
        <f t="shared" si="99"/>
        <v>0</v>
      </c>
      <c r="CK215" s="120">
        <f t="shared" si="99"/>
        <v>0</v>
      </c>
      <c r="CL215" s="120">
        <f t="shared" si="100"/>
        <v>0</v>
      </c>
      <c r="CM215" s="120">
        <f t="shared" si="100"/>
        <v>0</v>
      </c>
      <c r="CN215" s="120">
        <f t="shared" si="100"/>
        <v>0</v>
      </c>
      <c r="CO215" s="120">
        <f t="shared" si="100"/>
        <v>0</v>
      </c>
      <c r="CP215" s="120">
        <f t="shared" si="100"/>
        <v>0</v>
      </c>
      <c r="CQ215" s="120">
        <f t="shared" si="100"/>
        <v>0</v>
      </c>
      <c r="CR215" s="120">
        <f t="shared" si="100"/>
        <v>0</v>
      </c>
      <c r="CS215" s="120">
        <f t="shared" si="100"/>
        <v>0</v>
      </c>
      <c r="CT215" s="120">
        <f t="shared" si="100"/>
        <v>0</v>
      </c>
      <c r="CU215" s="120">
        <f t="shared" si="100"/>
        <v>0</v>
      </c>
      <c r="CV215" s="120">
        <f t="shared" si="100"/>
        <v>0</v>
      </c>
      <c r="CW215" s="120">
        <f t="shared" si="100"/>
        <v>0</v>
      </c>
      <c r="CX215" s="120">
        <f t="shared" si="100"/>
        <v>0</v>
      </c>
      <c r="CY215" s="120">
        <f t="shared" si="100"/>
        <v>0</v>
      </c>
    </row>
    <row r="216" spans="1:103" ht="12" hidden="1">
      <c r="A216" s="18"/>
      <c r="B216" s="18"/>
      <c r="C216" s="18"/>
      <c r="D216" s="18"/>
      <c r="E216" s="18"/>
      <c r="F216" s="18"/>
      <c r="G216" s="18"/>
      <c r="H216" s="18"/>
      <c r="I216" s="18"/>
      <c r="J216" s="18"/>
      <c r="K216" s="18"/>
      <c r="L216" s="18"/>
      <c r="M216" s="18"/>
      <c r="N216" s="18"/>
      <c r="O216" s="18"/>
      <c r="P216" s="18"/>
      <c r="Q216" s="18"/>
      <c r="R216" s="18"/>
      <c r="S216" s="18"/>
      <c r="T216" s="18"/>
      <c r="U216" s="18"/>
      <c r="Z216" s="116">
        <f t="shared" si="92"/>
        <v>5000</v>
      </c>
      <c r="AA216" s="120">
        <f t="shared" si="94"/>
        <v>0</v>
      </c>
      <c r="AB216" s="120">
        <f t="shared" si="94"/>
        <v>0</v>
      </c>
      <c r="AC216" s="120">
        <f t="shared" si="94"/>
        <v>0</v>
      </c>
      <c r="AD216" s="120">
        <f t="shared" si="94"/>
        <v>0</v>
      </c>
      <c r="AE216" s="120">
        <f t="shared" si="94"/>
        <v>0</v>
      </c>
      <c r="AF216" s="120">
        <f t="shared" si="94"/>
        <v>0</v>
      </c>
      <c r="AG216" s="120">
        <f t="shared" si="94"/>
        <v>0</v>
      </c>
      <c r="AH216" s="120">
        <f t="shared" si="94"/>
        <v>0</v>
      </c>
      <c r="AI216" s="120">
        <f t="shared" si="94"/>
        <v>0</v>
      </c>
      <c r="AJ216" s="120">
        <f t="shared" si="94"/>
        <v>0</v>
      </c>
      <c r="AK216" s="120">
        <f t="shared" si="95"/>
        <v>0</v>
      </c>
      <c r="AL216" s="120">
        <f t="shared" si="95"/>
        <v>0</v>
      </c>
      <c r="AM216" s="120">
        <f t="shared" si="95"/>
        <v>0</v>
      </c>
      <c r="AN216" s="120">
        <f t="shared" si="95"/>
        <v>0</v>
      </c>
      <c r="AO216" s="120">
        <f t="shared" si="95"/>
        <v>0</v>
      </c>
      <c r="AP216" s="120">
        <f t="shared" si="95"/>
        <v>0</v>
      </c>
      <c r="AQ216" s="120">
        <f t="shared" si="95"/>
        <v>0</v>
      </c>
      <c r="AR216" s="120">
        <f t="shared" si="95"/>
        <v>0</v>
      </c>
      <c r="AS216" s="120">
        <f t="shared" si="95"/>
        <v>0</v>
      </c>
      <c r="AT216" s="120">
        <f t="shared" si="95"/>
        <v>0</v>
      </c>
      <c r="AU216" s="120">
        <f t="shared" si="96"/>
        <v>0</v>
      </c>
      <c r="AV216" s="120">
        <f t="shared" si="96"/>
        <v>0</v>
      </c>
      <c r="AW216" s="120">
        <f t="shared" si="96"/>
        <v>0</v>
      </c>
      <c r="AX216" s="120">
        <f t="shared" si="96"/>
        <v>0</v>
      </c>
      <c r="AY216" s="120">
        <f t="shared" si="96"/>
        <v>0</v>
      </c>
      <c r="AZ216" s="120">
        <f t="shared" si="96"/>
        <v>0</v>
      </c>
      <c r="BA216" s="120">
        <f t="shared" si="96"/>
        <v>0</v>
      </c>
      <c r="BB216" s="120">
        <f t="shared" si="96"/>
        <v>0</v>
      </c>
      <c r="BC216" s="120">
        <f t="shared" si="96"/>
        <v>0</v>
      </c>
      <c r="BD216" s="120">
        <f t="shared" si="96"/>
        <v>0</v>
      </c>
      <c r="BE216" s="120">
        <f t="shared" si="97"/>
        <v>0</v>
      </c>
      <c r="BF216" s="120">
        <f t="shared" si="97"/>
        <v>0</v>
      </c>
      <c r="BG216" s="120">
        <f t="shared" si="97"/>
        <v>0</v>
      </c>
      <c r="BH216" s="120">
        <f t="shared" si="97"/>
        <v>0</v>
      </c>
      <c r="BI216" s="120">
        <f t="shared" si="97"/>
        <v>0</v>
      </c>
      <c r="BJ216" s="120">
        <f t="shared" si="97"/>
        <v>0</v>
      </c>
      <c r="BK216" s="120">
        <f t="shared" si="97"/>
        <v>0</v>
      </c>
      <c r="BN216" s="116">
        <f t="shared" si="93"/>
        <v>5000</v>
      </c>
      <c r="BO216" s="120">
        <f t="shared" si="88"/>
        <v>0</v>
      </c>
      <c r="BP216" s="120">
        <f t="shared" si="88"/>
        <v>0</v>
      </c>
      <c r="BQ216" s="120"/>
      <c r="BR216" s="120">
        <f t="shared" si="98"/>
        <v>0</v>
      </c>
      <c r="BS216" s="120">
        <f t="shared" si="98"/>
        <v>0</v>
      </c>
      <c r="BT216" s="120">
        <f t="shared" si="98"/>
        <v>0</v>
      </c>
      <c r="BU216" s="120">
        <f t="shared" si="98"/>
        <v>0</v>
      </c>
      <c r="BV216" s="120">
        <f t="shared" si="98"/>
        <v>0</v>
      </c>
      <c r="BW216" s="120">
        <f t="shared" si="98"/>
        <v>0</v>
      </c>
      <c r="BX216" s="120">
        <f t="shared" si="98"/>
        <v>0</v>
      </c>
      <c r="BY216" s="120">
        <f t="shared" si="98"/>
        <v>0</v>
      </c>
      <c r="BZ216" s="120">
        <f t="shared" si="98"/>
        <v>0</v>
      </c>
      <c r="CA216" s="120">
        <f t="shared" si="98"/>
        <v>0</v>
      </c>
      <c r="CB216" s="120">
        <f t="shared" si="99"/>
        <v>0</v>
      </c>
      <c r="CC216" s="120">
        <f t="shared" si="99"/>
        <v>0</v>
      </c>
      <c r="CD216" s="120">
        <f t="shared" si="99"/>
        <v>0</v>
      </c>
      <c r="CE216" s="120">
        <f t="shared" si="99"/>
        <v>0</v>
      </c>
      <c r="CF216" s="120">
        <f t="shared" si="99"/>
        <v>0</v>
      </c>
      <c r="CG216" s="120">
        <f t="shared" si="99"/>
        <v>0</v>
      </c>
      <c r="CH216" s="120">
        <f t="shared" si="99"/>
        <v>0</v>
      </c>
      <c r="CI216" s="120">
        <f t="shared" si="99"/>
        <v>0</v>
      </c>
      <c r="CJ216" s="120">
        <f t="shared" si="99"/>
        <v>0</v>
      </c>
      <c r="CK216" s="120">
        <f t="shared" si="99"/>
        <v>0</v>
      </c>
      <c r="CL216" s="120">
        <f t="shared" si="100"/>
        <v>0</v>
      </c>
      <c r="CM216" s="120">
        <f t="shared" si="100"/>
        <v>0</v>
      </c>
      <c r="CN216" s="120">
        <f t="shared" si="100"/>
        <v>0</v>
      </c>
      <c r="CO216" s="120">
        <f t="shared" si="100"/>
        <v>0</v>
      </c>
      <c r="CP216" s="120">
        <f t="shared" si="100"/>
        <v>0</v>
      </c>
      <c r="CQ216" s="120">
        <f t="shared" si="100"/>
        <v>0</v>
      </c>
      <c r="CR216" s="120">
        <f t="shared" si="100"/>
        <v>0</v>
      </c>
      <c r="CS216" s="120">
        <f t="shared" si="100"/>
        <v>0</v>
      </c>
      <c r="CT216" s="120">
        <f t="shared" si="100"/>
        <v>0</v>
      </c>
      <c r="CU216" s="120">
        <f t="shared" si="100"/>
        <v>0</v>
      </c>
      <c r="CV216" s="120">
        <f t="shared" si="100"/>
        <v>0</v>
      </c>
      <c r="CW216" s="120">
        <f t="shared" si="100"/>
        <v>0</v>
      </c>
      <c r="CX216" s="120">
        <f t="shared" si="100"/>
        <v>0</v>
      </c>
      <c r="CY216" s="120">
        <f t="shared" si="100"/>
        <v>0</v>
      </c>
    </row>
    <row r="217" spans="1:103" ht="12" hidden="1">
      <c r="A217" s="18"/>
      <c r="B217" s="18"/>
      <c r="C217" s="18"/>
      <c r="D217" s="18"/>
      <c r="E217" s="18"/>
      <c r="F217" s="18"/>
      <c r="G217" s="18"/>
      <c r="H217" s="18"/>
      <c r="I217" s="18"/>
      <c r="J217" s="18"/>
      <c r="K217" s="18"/>
      <c r="L217" s="18"/>
      <c r="M217" s="18"/>
      <c r="N217" s="18"/>
      <c r="O217" s="18"/>
      <c r="P217" s="18"/>
      <c r="Q217" s="18"/>
      <c r="R217" s="18"/>
      <c r="S217" s="18"/>
      <c r="T217" s="18"/>
      <c r="U217" s="18"/>
      <c r="Z217" s="116">
        <f t="shared" si="92"/>
        <v>5300</v>
      </c>
      <c r="AA217" s="120">
        <f t="shared" si="94"/>
        <v>0</v>
      </c>
      <c r="AB217" s="120">
        <f t="shared" si="94"/>
        <v>0</v>
      </c>
      <c r="AC217" s="120">
        <f t="shared" si="94"/>
        <v>0</v>
      </c>
      <c r="AD217" s="120">
        <f t="shared" si="94"/>
        <v>0</v>
      </c>
      <c r="AE217" s="120">
        <f t="shared" si="94"/>
        <v>0</v>
      </c>
      <c r="AF217" s="120">
        <f t="shared" si="94"/>
        <v>0</v>
      </c>
      <c r="AG217" s="120">
        <f t="shared" si="94"/>
        <v>0</v>
      </c>
      <c r="AH217" s="120">
        <f t="shared" si="94"/>
        <v>0</v>
      </c>
      <c r="AI217" s="120">
        <f t="shared" si="94"/>
        <v>0</v>
      </c>
      <c r="AJ217" s="120">
        <f t="shared" si="94"/>
        <v>0</v>
      </c>
      <c r="AK217" s="120">
        <f t="shared" si="95"/>
        <v>0</v>
      </c>
      <c r="AL217" s="120">
        <f t="shared" si="95"/>
        <v>0</v>
      </c>
      <c r="AM217" s="120">
        <f t="shared" si="95"/>
        <v>0</v>
      </c>
      <c r="AN217" s="120">
        <f t="shared" si="95"/>
        <v>0</v>
      </c>
      <c r="AO217" s="120">
        <f t="shared" si="95"/>
        <v>0</v>
      </c>
      <c r="AP217" s="120">
        <f t="shared" si="95"/>
        <v>0</v>
      </c>
      <c r="AQ217" s="120">
        <f t="shared" si="95"/>
        <v>0</v>
      </c>
      <c r="AR217" s="120">
        <f t="shared" si="95"/>
        <v>0</v>
      </c>
      <c r="AS217" s="120">
        <f t="shared" si="95"/>
        <v>0</v>
      </c>
      <c r="AT217" s="120">
        <f t="shared" si="95"/>
        <v>0</v>
      </c>
      <c r="AU217" s="120">
        <f t="shared" si="96"/>
        <v>0</v>
      </c>
      <c r="AV217" s="120">
        <f t="shared" si="96"/>
        <v>0</v>
      </c>
      <c r="AW217" s="120">
        <f t="shared" si="96"/>
        <v>0</v>
      </c>
      <c r="AX217" s="120">
        <f t="shared" si="96"/>
        <v>0</v>
      </c>
      <c r="AY217" s="120">
        <f t="shared" si="96"/>
        <v>0</v>
      </c>
      <c r="AZ217" s="120">
        <f t="shared" si="96"/>
        <v>0</v>
      </c>
      <c r="BA217" s="120">
        <f t="shared" si="96"/>
        <v>0</v>
      </c>
      <c r="BB217" s="120">
        <f t="shared" si="96"/>
        <v>0</v>
      </c>
      <c r="BC217" s="120">
        <f t="shared" si="96"/>
        <v>0</v>
      </c>
      <c r="BD217" s="120">
        <f t="shared" si="96"/>
        <v>0</v>
      </c>
      <c r="BE217" s="120">
        <f t="shared" si="97"/>
        <v>0</v>
      </c>
      <c r="BF217" s="120">
        <f t="shared" si="97"/>
        <v>0</v>
      </c>
      <c r="BG217" s="120">
        <f t="shared" si="97"/>
        <v>0</v>
      </c>
      <c r="BH217" s="120">
        <f t="shared" si="97"/>
        <v>0</v>
      </c>
      <c r="BI217" s="120">
        <f t="shared" si="97"/>
        <v>0</v>
      </c>
      <c r="BJ217" s="120">
        <f t="shared" si="97"/>
        <v>0</v>
      </c>
      <c r="BK217" s="120">
        <f t="shared" si="97"/>
        <v>0</v>
      </c>
      <c r="BN217" s="116">
        <f t="shared" si="93"/>
        <v>5300</v>
      </c>
      <c r="BO217" s="120">
        <f t="shared" si="88"/>
        <v>0</v>
      </c>
      <c r="BP217" s="120">
        <f t="shared" si="88"/>
        <v>0</v>
      </c>
      <c r="BQ217" s="120"/>
      <c r="BR217" s="120">
        <f t="shared" si="98"/>
        <v>0</v>
      </c>
      <c r="BS217" s="120">
        <f t="shared" si="98"/>
        <v>0</v>
      </c>
      <c r="BT217" s="120">
        <f t="shared" si="98"/>
        <v>0</v>
      </c>
      <c r="BU217" s="120">
        <f t="shared" si="98"/>
        <v>0</v>
      </c>
      <c r="BV217" s="120">
        <f t="shared" si="98"/>
        <v>0</v>
      </c>
      <c r="BW217" s="120">
        <f t="shared" si="98"/>
        <v>0</v>
      </c>
      <c r="BX217" s="120">
        <f t="shared" si="98"/>
        <v>0</v>
      </c>
      <c r="BY217" s="120">
        <f t="shared" si="98"/>
        <v>0</v>
      </c>
      <c r="BZ217" s="120">
        <f t="shared" si="98"/>
        <v>0</v>
      </c>
      <c r="CA217" s="120">
        <f t="shared" si="98"/>
        <v>0</v>
      </c>
      <c r="CB217" s="120">
        <f t="shared" si="99"/>
        <v>0</v>
      </c>
      <c r="CC217" s="120">
        <f t="shared" si="99"/>
        <v>0</v>
      </c>
      <c r="CD217" s="120">
        <f t="shared" si="99"/>
        <v>0</v>
      </c>
      <c r="CE217" s="120">
        <f t="shared" si="99"/>
        <v>0</v>
      </c>
      <c r="CF217" s="120">
        <f t="shared" si="99"/>
        <v>0</v>
      </c>
      <c r="CG217" s="120">
        <f t="shared" si="99"/>
        <v>0</v>
      </c>
      <c r="CH217" s="120">
        <f t="shared" si="99"/>
        <v>0</v>
      </c>
      <c r="CI217" s="120">
        <f t="shared" si="99"/>
        <v>0</v>
      </c>
      <c r="CJ217" s="120">
        <f t="shared" si="99"/>
        <v>0</v>
      </c>
      <c r="CK217" s="120">
        <f t="shared" si="99"/>
        <v>0</v>
      </c>
      <c r="CL217" s="120">
        <f t="shared" si="100"/>
        <v>0</v>
      </c>
      <c r="CM217" s="120">
        <f t="shared" si="100"/>
        <v>0</v>
      </c>
      <c r="CN217" s="120">
        <f t="shared" si="100"/>
        <v>0</v>
      </c>
      <c r="CO217" s="120">
        <f t="shared" si="100"/>
        <v>0</v>
      </c>
      <c r="CP217" s="120">
        <f t="shared" si="100"/>
        <v>0</v>
      </c>
      <c r="CQ217" s="120">
        <f t="shared" si="100"/>
        <v>0</v>
      </c>
      <c r="CR217" s="120">
        <f t="shared" si="100"/>
        <v>0</v>
      </c>
      <c r="CS217" s="120">
        <f t="shared" si="100"/>
        <v>0</v>
      </c>
      <c r="CT217" s="120">
        <f t="shared" si="100"/>
        <v>0</v>
      </c>
      <c r="CU217" s="120">
        <f t="shared" si="100"/>
        <v>0</v>
      </c>
      <c r="CV217" s="120">
        <f t="shared" si="100"/>
        <v>0</v>
      </c>
      <c r="CW217" s="120">
        <f t="shared" si="100"/>
        <v>0</v>
      </c>
      <c r="CX217" s="120">
        <f t="shared" si="100"/>
        <v>0</v>
      </c>
      <c r="CY217" s="120">
        <f t="shared" si="100"/>
        <v>0</v>
      </c>
    </row>
    <row r="218" spans="1:103" ht="12" hidden="1">
      <c r="A218" s="18"/>
      <c r="B218" s="18"/>
      <c r="C218" s="18"/>
      <c r="D218" s="18"/>
      <c r="E218" s="18"/>
      <c r="F218" s="18"/>
      <c r="G218" s="18"/>
      <c r="H218" s="18"/>
      <c r="I218" s="18"/>
      <c r="J218" s="18"/>
      <c r="K218" s="18"/>
      <c r="L218" s="18"/>
      <c r="M218" s="18"/>
      <c r="N218" s="18"/>
      <c r="O218" s="18"/>
      <c r="P218" s="18"/>
      <c r="Q218" s="18"/>
      <c r="R218" s="18"/>
      <c r="S218" s="18"/>
      <c r="T218" s="18"/>
      <c r="U218" s="18"/>
      <c r="Z218" s="116">
        <f t="shared" si="92"/>
        <v>5400</v>
      </c>
      <c r="AA218" s="120">
        <f t="shared" si="94"/>
        <v>0</v>
      </c>
      <c r="AB218" s="120">
        <f t="shared" si="94"/>
        <v>0</v>
      </c>
      <c r="AC218" s="120">
        <f t="shared" si="94"/>
        <v>0</v>
      </c>
      <c r="AD218" s="120">
        <f t="shared" si="94"/>
        <v>0</v>
      </c>
      <c r="AE218" s="120">
        <f t="shared" si="94"/>
        <v>0</v>
      </c>
      <c r="AF218" s="120">
        <f t="shared" si="94"/>
        <v>0</v>
      </c>
      <c r="AG218" s="120">
        <f t="shared" si="94"/>
        <v>0</v>
      </c>
      <c r="AH218" s="120">
        <f t="shared" si="94"/>
        <v>0</v>
      </c>
      <c r="AI218" s="120">
        <f t="shared" si="94"/>
        <v>0</v>
      </c>
      <c r="AJ218" s="120">
        <f t="shared" si="94"/>
        <v>0</v>
      </c>
      <c r="AK218" s="120">
        <f t="shared" si="95"/>
        <v>0</v>
      </c>
      <c r="AL218" s="120">
        <f t="shared" si="95"/>
        <v>0</v>
      </c>
      <c r="AM218" s="120">
        <f t="shared" si="95"/>
        <v>0</v>
      </c>
      <c r="AN218" s="120">
        <f t="shared" si="95"/>
        <v>0</v>
      </c>
      <c r="AO218" s="120">
        <f t="shared" si="95"/>
        <v>0</v>
      </c>
      <c r="AP218" s="120">
        <f t="shared" si="95"/>
        <v>0</v>
      </c>
      <c r="AQ218" s="120">
        <f t="shared" si="95"/>
        <v>0</v>
      </c>
      <c r="AR218" s="120">
        <f t="shared" si="95"/>
        <v>0</v>
      </c>
      <c r="AS218" s="120">
        <f t="shared" si="95"/>
        <v>0</v>
      </c>
      <c r="AT218" s="120">
        <f t="shared" si="95"/>
        <v>0</v>
      </c>
      <c r="AU218" s="120">
        <f t="shared" si="96"/>
        <v>0</v>
      </c>
      <c r="AV218" s="120">
        <f t="shared" si="96"/>
        <v>0</v>
      </c>
      <c r="AW218" s="120">
        <f t="shared" si="96"/>
        <v>0</v>
      </c>
      <c r="AX218" s="120">
        <f t="shared" si="96"/>
        <v>0</v>
      </c>
      <c r="AY218" s="120">
        <f t="shared" si="96"/>
        <v>0</v>
      </c>
      <c r="AZ218" s="120">
        <f t="shared" si="96"/>
        <v>0</v>
      </c>
      <c r="BA218" s="120">
        <f t="shared" si="96"/>
        <v>0</v>
      </c>
      <c r="BB218" s="120">
        <f t="shared" si="96"/>
        <v>0</v>
      </c>
      <c r="BC218" s="120">
        <f t="shared" si="96"/>
        <v>0</v>
      </c>
      <c r="BD218" s="120">
        <f t="shared" si="96"/>
        <v>0</v>
      </c>
      <c r="BE218" s="120">
        <f t="shared" si="97"/>
        <v>0</v>
      </c>
      <c r="BF218" s="120">
        <f t="shared" si="97"/>
        <v>0</v>
      </c>
      <c r="BG218" s="120">
        <f t="shared" si="97"/>
        <v>0</v>
      </c>
      <c r="BH218" s="120">
        <f t="shared" si="97"/>
        <v>0</v>
      </c>
      <c r="BI218" s="120">
        <f t="shared" si="97"/>
        <v>0</v>
      </c>
      <c r="BJ218" s="120">
        <f t="shared" si="97"/>
        <v>0</v>
      </c>
      <c r="BK218" s="120">
        <f t="shared" si="97"/>
        <v>0</v>
      </c>
      <c r="BN218" s="116">
        <f t="shared" si="93"/>
        <v>5400</v>
      </c>
      <c r="BO218" s="120">
        <f t="shared" si="88"/>
        <v>0</v>
      </c>
      <c r="BP218" s="120">
        <f t="shared" si="88"/>
        <v>0</v>
      </c>
      <c r="BQ218" s="120"/>
      <c r="BR218" s="120">
        <f t="shared" si="98"/>
        <v>0</v>
      </c>
      <c r="BS218" s="120">
        <f t="shared" si="98"/>
        <v>0</v>
      </c>
      <c r="BT218" s="120">
        <f t="shared" si="98"/>
        <v>0</v>
      </c>
      <c r="BU218" s="120">
        <f t="shared" si="98"/>
        <v>0</v>
      </c>
      <c r="BV218" s="120">
        <f t="shared" si="98"/>
        <v>0</v>
      </c>
      <c r="BW218" s="120">
        <f t="shared" si="98"/>
        <v>0</v>
      </c>
      <c r="BX218" s="120">
        <f t="shared" si="98"/>
        <v>0</v>
      </c>
      <c r="BY218" s="120">
        <f t="shared" si="98"/>
        <v>0</v>
      </c>
      <c r="BZ218" s="120">
        <f t="shared" si="98"/>
        <v>0</v>
      </c>
      <c r="CA218" s="120">
        <f t="shared" si="98"/>
        <v>0</v>
      </c>
      <c r="CB218" s="120">
        <f t="shared" si="99"/>
        <v>0</v>
      </c>
      <c r="CC218" s="120">
        <f t="shared" si="99"/>
        <v>0</v>
      </c>
      <c r="CD218" s="120">
        <f t="shared" si="99"/>
        <v>0</v>
      </c>
      <c r="CE218" s="120">
        <f t="shared" si="99"/>
        <v>0</v>
      </c>
      <c r="CF218" s="120">
        <f t="shared" si="99"/>
        <v>0</v>
      </c>
      <c r="CG218" s="120">
        <f t="shared" si="99"/>
        <v>0</v>
      </c>
      <c r="CH218" s="120">
        <f t="shared" si="99"/>
        <v>0</v>
      </c>
      <c r="CI218" s="120">
        <f t="shared" si="99"/>
        <v>0</v>
      </c>
      <c r="CJ218" s="120">
        <f t="shared" si="99"/>
        <v>0</v>
      </c>
      <c r="CK218" s="120">
        <f t="shared" si="99"/>
        <v>0</v>
      </c>
      <c r="CL218" s="120">
        <f t="shared" si="100"/>
        <v>0</v>
      </c>
      <c r="CM218" s="120">
        <f t="shared" si="100"/>
        <v>0</v>
      </c>
      <c r="CN218" s="120">
        <f t="shared" si="100"/>
        <v>0</v>
      </c>
      <c r="CO218" s="120">
        <f t="shared" si="100"/>
        <v>0</v>
      </c>
      <c r="CP218" s="120">
        <f t="shared" si="100"/>
        <v>0</v>
      </c>
      <c r="CQ218" s="120">
        <f t="shared" si="100"/>
        <v>0</v>
      </c>
      <c r="CR218" s="120">
        <f t="shared" si="100"/>
        <v>0</v>
      </c>
      <c r="CS218" s="120">
        <f t="shared" si="100"/>
        <v>0</v>
      </c>
      <c r="CT218" s="120">
        <f t="shared" si="100"/>
        <v>0</v>
      </c>
      <c r="CU218" s="120">
        <f t="shared" si="100"/>
        <v>0</v>
      </c>
      <c r="CV218" s="120">
        <f t="shared" si="100"/>
        <v>0</v>
      </c>
      <c r="CW218" s="120">
        <f t="shared" si="100"/>
        <v>0</v>
      </c>
      <c r="CX218" s="120">
        <f t="shared" si="100"/>
        <v>0</v>
      </c>
      <c r="CY218" s="120">
        <f t="shared" si="100"/>
        <v>0</v>
      </c>
    </row>
    <row r="219" spans="1:103" ht="12" hidden="1">
      <c r="A219" s="18"/>
      <c r="B219" s="18"/>
      <c r="C219" s="18"/>
      <c r="D219" s="18"/>
      <c r="E219" s="18"/>
      <c r="F219" s="18"/>
      <c r="G219" s="18"/>
      <c r="H219" s="18"/>
      <c r="I219" s="18"/>
      <c r="J219" s="18"/>
      <c r="K219" s="18"/>
      <c r="L219" s="18"/>
      <c r="M219" s="18"/>
      <c r="N219" s="18"/>
      <c r="O219" s="18"/>
      <c r="P219" s="18"/>
      <c r="Q219" s="18"/>
      <c r="R219" s="18"/>
      <c r="S219" s="18"/>
      <c r="T219" s="18"/>
      <c r="U219" s="18"/>
      <c r="Z219" s="116">
        <f t="shared" si="92"/>
        <v>6000</v>
      </c>
      <c r="AA219" s="120">
        <f t="shared" si="94"/>
        <v>0</v>
      </c>
      <c r="AB219" s="120">
        <f t="shared" si="94"/>
        <v>0</v>
      </c>
      <c r="AC219" s="120">
        <f t="shared" si="94"/>
        <v>0</v>
      </c>
      <c r="AD219" s="120">
        <f t="shared" si="94"/>
        <v>0</v>
      </c>
      <c r="AE219" s="120">
        <f t="shared" si="94"/>
        <v>0</v>
      </c>
      <c r="AF219" s="120">
        <f t="shared" si="94"/>
        <v>0</v>
      </c>
      <c r="AG219" s="120">
        <f t="shared" si="94"/>
        <v>0</v>
      </c>
      <c r="AH219" s="120">
        <f t="shared" si="94"/>
        <v>0</v>
      </c>
      <c r="AI219" s="120">
        <f t="shared" si="94"/>
        <v>0</v>
      </c>
      <c r="AJ219" s="120">
        <f t="shared" si="94"/>
        <v>0</v>
      </c>
      <c r="AK219" s="120">
        <f t="shared" si="95"/>
        <v>0</v>
      </c>
      <c r="AL219" s="120">
        <f t="shared" si="95"/>
        <v>0</v>
      </c>
      <c r="AM219" s="120">
        <f t="shared" si="95"/>
        <v>0</v>
      </c>
      <c r="AN219" s="120">
        <f t="shared" si="95"/>
        <v>0</v>
      </c>
      <c r="AO219" s="120">
        <f t="shared" si="95"/>
        <v>0</v>
      </c>
      <c r="AP219" s="120">
        <f t="shared" si="95"/>
        <v>0</v>
      </c>
      <c r="AQ219" s="120">
        <f t="shared" si="95"/>
        <v>0</v>
      </c>
      <c r="AR219" s="120">
        <f t="shared" si="95"/>
        <v>0</v>
      </c>
      <c r="AS219" s="120">
        <f t="shared" si="95"/>
        <v>0</v>
      </c>
      <c r="AT219" s="120">
        <f t="shared" si="95"/>
        <v>0</v>
      </c>
      <c r="AU219" s="120">
        <f t="shared" si="96"/>
        <v>0</v>
      </c>
      <c r="AV219" s="120">
        <f t="shared" si="96"/>
        <v>0</v>
      </c>
      <c r="AW219" s="120">
        <f t="shared" si="96"/>
        <v>0</v>
      </c>
      <c r="AX219" s="120">
        <f t="shared" si="96"/>
        <v>0</v>
      </c>
      <c r="AY219" s="120">
        <f t="shared" si="96"/>
        <v>0</v>
      </c>
      <c r="AZ219" s="120">
        <f t="shared" si="96"/>
        <v>0</v>
      </c>
      <c r="BA219" s="120">
        <f t="shared" si="96"/>
        <v>0</v>
      </c>
      <c r="BB219" s="120">
        <f t="shared" si="96"/>
        <v>0</v>
      </c>
      <c r="BC219" s="120">
        <f t="shared" si="96"/>
        <v>0</v>
      </c>
      <c r="BD219" s="120">
        <f t="shared" si="96"/>
        <v>0</v>
      </c>
      <c r="BE219" s="120">
        <f t="shared" si="97"/>
        <v>0</v>
      </c>
      <c r="BF219" s="120">
        <f t="shared" si="97"/>
        <v>0</v>
      </c>
      <c r="BG219" s="120">
        <f t="shared" si="97"/>
        <v>0</v>
      </c>
      <c r="BH219" s="120">
        <f t="shared" si="97"/>
        <v>0</v>
      </c>
      <c r="BI219" s="120">
        <f t="shared" si="97"/>
        <v>0</v>
      </c>
      <c r="BJ219" s="120">
        <f t="shared" si="97"/>
        <v>0</v>
      </c>
      <c r="BK219" s="120">
        <f t="shared" si="97"/>
        <v>0</v>
      </c>
      <c r="BN219" s="116">
        <f t="shared" si="93"/>
        <v>6000</v>
      </c>
      <c r="BO219" s="120">
        <f t="shared" si="88"/>
        <v>0</v>
      </c>
      <c r="BP219" s="120">
        <f t="shared" si="88"/>
        <v>0</v>
      </c>
      <c r="BQ219" s="120"/>
      <c r="BR219" s="120">
        <f t="shared" si="98"/>
        <v>0</v>
      </c>
      <c r="BS219" s="120">
        <f t="shared" si="98"/>
        <v>0</v>
      </c>
      <c r="BT219" s="120">
        <f t="shared" si="98"/>
        <v>0</v>
      </c>
      <c r="BU219" s="120">
        <f t="shared" si="98"/>
        <v>0</v>
      </c>
      <c r="BV219" s="120">
        <f t="shared" si="98"/>
        <v>0</v>
      </c>
      <c r="BW219" s="120">
        <f t="shared" si="98"/>
        <v>0</v>
      </c>
      <c r="BX219" s="120">
        <f t="shared" si="98"/>
        <v>0</v>
      </c>
      <c r="BY219" s="120">
        <f t="shared" si="98"/>
        <v>0</v>
      </c>
      <c r="BZ219" s="120">
        <f t="shared" si="98"/>
        <v>0</v>
      </c>
      <c r="CA219" s="120">
        <f t="shared" si="98"/>
        <v>0</v>
      </c>
      <c r="CB219" s="120">
        <f t="shared" si="99"/>
        <v>0</v>
      </c>
      <c r="CC219" s="120">
        <f t="shared" si="99"/>
        <v>0</v>
      </c>
      <c r="CD219" s="120">
        <f t="shared" si="99"/>
        <v>0</v>
      </c>
      <c r="CE219" s="120">
        <f t="shared" si="99"/>
        <v>0</v>
      </c>
      <c r="CF219" s="120">
        <f t="shared" si="99"/>
        <v>0</v>
      </c>
      <c r="CG219" s="120">
        <f t="shared" si="99"/>
        <v>0</v>
      </c>
      <c r="CH219" s="120">
        <f t="shared" si="99"/>
        <v>0</v>
      </c>
      <c r="CI219" s="120">
        <f t="shared" si="99"/>
        <v>0</v>
      </c>
      <c r="CJ219" s="120">
        <f t="shared" si="99"/>
        <v>0</v>
      </c>
      <c r="CK219" s="120">
        <f t="shared" si="99"/>
        <v>0</v>
      </c>
      <c r="CL219" s="120">
        <f t="shared" si="100"/>
        <v>0</v>
      </c>
      <c r="CM219" s="120">
        <f t="shared" si="100"/>
        <v>0</v>
      </c>
      <c r="CN219" s="120">
        <f t="shared" si="100"/>
        <v>0</v>
      </c>
      <c r="CO219" s="120">
        <f t="shared" si="100"/>
        <v>0</v>
      </c>
      <c r="CP219" s="120">
        <f t="shared" si="100"/>
        <v>0</v>
      </c>
      <c r="CQ219" s="120">
        <f t="shared" si="100"/>
        <v>0</v>
      </c>
      <c r="CR219" s="120">
        <f t="shared" si="100"/>
        <v>0</v>
      </c>
      <c r="CS219" s="120">
        <f t="shared" si="100"/>
        <v>0</v>
      </c>
      <c r="CT219" s="120">
        <f t="shared" si="100"/>
        <v>0</v>
      </c>
      <c r="CU219" s="120">
        <f t="shared" si="100"/>
        <v>0</v>
      </c>
      <c r="CV219" s="120">
        <f t="shared" si="100"/>
        <v>0</v>
      </c>
      <c r="CW219" s="120">
        <f t="shared" si="100"/>
        <v>0</v>
      </c>
      <c r="CX219" s="120">
        <f t="shared" si="100"/>
        <v>0</v>
      </c>
      <c r="CY219" s="120">
        <f t="shared" si="100"/>
        <v>0</v>
      </c>
    </row>
    <row r="220" spans="1:103" ht="12" hidden="1">
      <c r="A220" s="18"/>
      <c r="B220" s="18"/>
      <c r="C220" s="18"/>
      <c r="D220" s="18"/>
      <c r="E220" s="18"/>
      <c r="F220" s="18"/>
      <c r="G220" s="18"/>
      <c r="H220" s="18"/>
      <c r="I220" s="18"/>
      <c r="J220" s="18"/>
      <c r="K220" s="18"/>
      <c r="L220" s="18"/>
      <c r="M220" s="18"/>
      <c r="N220" s="18"/>
      <c r="O220" s="18"/>
      <c r="P220" s="18"/>
      <c r="Q220" s="18"/>
      <c r="R220" s="18"/>
      <c r="S220" s="18"/>
      <c r="T220" s="18"/>
      <c r="U220" s="18"/>
      <c r="Z220" s="116">
        <f t="shared" si="92"/>
        <v>6200</v>
      </c>
      <c r="AA220" s="120">
        <f aca="true" t="shared" si="101" ref="AA220:AJ229">_xlfn.SUMIFS($C$48:$C$123,$E$48:$E$123,AA$199,$D$48:$D$123,$Z220,$B$48:$B$123,$Z$197)</f>
        <v>0</v>
      </c>
      <c r="AB220" s="120">
        <f t="shared" si="101"/>
        <v>0</v>
      </c>
      <c r="AC220" s="120">
        <f t="shared" si="101"/>
        <v>0</v>
      </c>
      <c r="AD220" s="120">
        <f t="shared" si="101"/>
        <v>0</v>
      </c>
      <c r="AE220" s="120">
        <f t="shared" si="101"/>
        <v>0</v>
      </c>
      <c r="AF220" s="120">
        <f t="shared" si="101"/>
        <v>0</v>
      </c>
      <c r="AG220" s="120">
        <f t="shared" si="101"/>
        <v>0</v>
      </c>
      <c r="AH220" s="120">
        <f t="shared" si="101"/>
        <v>0</v>
      </c>
      <c r="AI220" s="120">
        <f t="shared" si="101"/>
        <v>0</v>
      </c>
      <c r="AJ220" s="120">
        <f t="shared" si="101"/>
        <v>0</v>
      </c>
      <c r="AK220" s="120">
        <f aca="true" t="shared" si="102" ref="AK220:AT229">_xlfn.SUMIFS($C$48:$C$123,$E$48:$E$123,AK$199,$D$48:$D$123,$Z220,$B$48:$B$123,$Z$197)</f>
        <v>0</v>
      </c>
      <c r="AL220" s="120">
        <f t="shared" si="102"/>
        <v>0</v>
      </c>
      <c r="AM220" s="120">
        <f t="shared" si="102"/>
        <v>0</v>
      </c>
      <c r="AN220" s="120">
        <f t="shared" si="102"/>
        <v>0</v>
      </c>
      <c r="AO220" s="120">
        <f t="shared" si="102"/>
        <v>0</v>
      </c>
      <c r="AP220" s="120">
        <f t="shared" si="102"/>
        <v>0</v>
      </c>
      <c r="AQ220" s="120">
        <f t="shared" si="102"/>
        <v>0</v>
      </c>
      <c r="AR220" s="120">
        <f t="shared" si="102"/>
        <v>0</v>
      </c>
      <c r="AS220" s="120">
        <f t="shared" si="102"/>
        <v>0</v>
      </c>
      <c r="AT220" s="120">
        <f t="shared" si="102"/>
        <v>0</v>
      </c>
      <c r="AU220" s="120">
        <f aca="true" t="shared" si="103" ref="AU220:BD229">_xlfn.SUMIFS($C$48:$C$123,$E$48:$E$123,AU$199,$D$48:$D$123,$Z220,$B$48:$B$123,$Z$197)</f>
        <v>0</v>
      </c>
      <c r="AV220" s="120">
        <f t="shared" si="103"/>
        <v>0</v>
      </c>
      <c r="AW220" s="120">
        <f t="shared" si="103"/>
        <v>0</v>
      </c>
      <c r="AX220" s="120">
        <f t="shared" si="103"/>
        <v>0</v>
      </c>
      <c r="AY220" s="120">
        <f t="shared" si="103"/>
        <v>0</v>
      </c>
      <c r="AZ220" s="120">
        <f t="shared" si="103"/>
        <v>0</v>
      </c>
      <c r="BA220" s="120">
        <f t="shared" si="103"/>
        <v>0</v>
      </c>
      <c r="BB220" s="120">
        <f t="shared" si="103"/>
        <v>0</v>
      </c>
      <c r="BC220" s="120">
        <f t="shared" si="103"/>
        <v>0</v>
      </c>
      <c r="BD220" s="120">
        <f t="shared" si="103"/>
        <v>0</v>
      </c>
      <c r="BE220" s="120">
        <f aca="true" t="shared" si="104" ref="BE220:BK229">_xlfn.SUMIFS($C$48:$C$123,$E$48:$E$123,BE$199,$D$48:$D$123,$Z220,$B$48:$B$123,$Z$197)</f>
        <v>0</v>
      </c>
      <c r="BF220" s="120">
        <f t="shared" si="104"/>
        <v>0</v>
      </c>
      <c r="BG220" s="120">
        <f t="shared" si="104"/>
        <v>0</v>
      </c>
      <c r="BH220" s="120">
        <f t="shared" si="104"/>
        <v>0</v>
      </c>
      <c r="BI220" s="120">
        <f t="shared" si="104"/>
        <v>0</v>
      </c>
      <c r="BJ220" s="120">
        <f t="shared" si="104"/>
        <v>0</v>
      </c>
      <c r="BK220" s="120">
        <f t="shared" si="104"/>
        <v>0</v>
      </c>
      <c r="BN220" s="116">
        <f t="shared" si="93"/>
        <v>6200</v>
      </c>
      <c r="BO220" s="120">
        <f aca="true" t="shared" si="105" ref="BO220:BP238">_xlfn.SUMIFS($C$48:$C$123,$E$48:$E$123,BO$150,$D$48:$D$123,$Z220,$B$48:$B$123,$BN$197)</f>
        <v>0</v>
      </c>
      <c r="BP220" s="120">
        <f t="shared" si="105"/>
        <v>0</v>
      </c>
      <c r="BQ220" s="120"/>
      <c r="BR220" s="120">
        <f aca="true" t="shared" si="106" ref="BR220:CA229">_xlfn.SUMIFS($C$48:$C$123,$E$48:$E$123,BR$150,$D$48:$D$123,$Z220,$B$48:$B$123,$BN$197)</f>
        <v>0</v>
      </c>
      <c r="BS220" s="120">
        <f t="shared" si="106"/>
        <v>0</v>
      </c>
      <c r="BT220" s="120">
        <f t="shared" si="106"/>
        <v>0</v>
      </c>
      <c r="BU220" s="120">
        <f t="shared" si="106"/>
        <v>0</v>
      </c>
      <c r="BV220" s="120">
        <f t="shared" si="106"/>
        <v>0</v>
      </c>
      <c r="BW220" s="120">
        <f t="shared" si="106"/>
        <v>0</v>
      </c>
      <c r="BX220" s="120">
        <f t="shared" si="106"/>
        <v>0</v>
      </c>
      <c r="BY220" s="120">
        <f t="shared" si="106"/>
        <v>0</v>
      </c>
      <c r="BZ220" s="120">
        <f t="shared" si="106"/>
        <v>0</v>
      </c>
      <c r="CA220" s="120">
        <f t="shared" si="106"/>
        <v>0</v>
      </c>
      <c r="CB220" s="120">
        <f aca="true" t="shared" si="107" ref="CB220:CK229">_xlfn.SUMIFS($C$48:$C$123,$E$48:$E$123,CB$150,$D$48:$D$123,$Z220,$B$48:$B$123,$BN$197)</f>
        <v>0</v>
      </c>
      <c r="CC220" s="120">
        <f t="shared" si="107"/>
        <v>0</v>
      </c>
      <c r="CD220" s="120">
        <f t="shared" si="107"/>
        <v>0</v>
      </c>
      <c r="CE220" s="120">
        <f t="shared" si="107"/>
        <v>0</v>
      </c>
      <c r="CF220" s="120">
        <f t="shared" si="107"/>
        <v>0</v>
      </c>
      <c r="CG220" s="120">
        <f t="shared" si="107"/>
        <v>0</v>
      </c>
      <c r="CH220" s="120">
        <f t="shared" si="107"/>
        <v>0</v>
      </c>
      <c r="CI220" s="120">
        <f t="shared" si="107"/>
        <v>0</v>
      </c>
      <c r="CJ220" s="120">
        <f t="shared" si="107"/>
        <v>0</v>
      </c>
      <c r="CK220" s="120">
        <f t="shared" si="107"/>
        <v>0</v>
      </c>
      <c r="CL220" s="120">
        <f aca="true" t="shared" si="108" ref="CL220:CY229">_xlfn.SUMIFS($C$48:$C$123,$E$48:$E$123,CL$150,$D$48:$D$123,$Z220,$B$48:$B$123,$BN$197)</f>
        <v>0</v>
      </c>
      <c r="CM220" s="120">
        <f t="shared" si="108"/>
        <v>0</v>
      </c>
      <c r="CN220" s="120">
        <f t="shared" si="108"/>
        <v>0</v>
      </c>
      <c r="CO220" s="120">
        <f t="shared" si="108"/>
        <v>0</v>
      </c>
      <c r="CP220" s="120">
        <f t="shared" si="108"/>
        <v>0</v>
      </c>
      <c r="CQ220" s="120">
        <f t="shared" si="108"/>
        <v>0</v>
      </c>
      <c r="CR220" s="120">
        <f t="shared" si="108"/>
        <v>0</v>
      </c>
      <c r="CS220" s="120">
        <f t="shared" si="108"/>
        <v>0</v>
      </c>
      <c r="CT220" s="120">
        <f t="shared" si="108"/>
        <v>0</v>
      </c>
      <c r="CU220" s="120">
        <f t="shared" si="108"/>
        <v>0</v>
      </c>
      <c r="CV220" s="120">
        <f t="shared" si="108"/>
        <v>0</v>
      </c>
      <c r="CW220" s="120">
        <f t="shared" si="108"/>
        <v>0</v>
      </c>
      <c r="CX220" s="120">
        <f t="shared" si="108"/>
        <v>0</v>
      </c>
      <c r="CY220" s="120">
        <f t="shared" si="108"/>
        <v>0</v>
      </c>
    </row>
    <row r="221" spans="1:103" ht="12" hidden="1">
      <c r="A221" s="18"/>
      <c r="B221" s="18"/>
      <c r="C221" s="18"/>
      <c r="D221" s="18"/>
      <c r="E221" s="18"/>
      <c r="F221" s="18"/>
      <c r="G221" s="18"/>
      <c r="H221" s="18"/>
      <c r="I221" s="18"/>
      <c r="J221" s="18"/>
      <c r="K221" s="18"/>
      <c r="L221" s="18"/>
      <c r="M221" s="18"/>
      <c r="N221" s="18"/>
      <c r="O221" s="18"/>
      <c r="P221" s="18"/>
      <c r="Q221" s="18"/>
      <c r="R221" s="18"/>
      <c r="S221" s="18"/>
      <c r="T221" s="18"/>
      <c r="U221" s="18"/>
      <c r="Z221" s="116">
        <f t="shared" si="92"/>
        <v>6300</v>
      </c>
      <c r="AA221" s="120">
        <f t="shared" si="101"/>
        <v>0</v>
      </c>
      <c r="AB221" s="120">
        <f t="shared" si="101"/>
        <v>0</v>
      </c>
      <c r="AC221" s="120">
        <f t="shared" si="101"/>
        <v>0</v>
      </c>
      <c r="AD221" s="120">
        <f t="shared" si="101"/>
        <v>0</v>
      </c>
      <c r="AE221" s="120">
        <f t="shared" si="101"/>
        <v>0</v>
      </c>
      <c r="AF221" s="120">
        <f t="shared" si="101"/>
        <v>0</v>
      </c>
      <c r="AG221" s="120">
        <f t="shared" si="101"/>
        <v>0</v>
      </c>
      <c r="AH221" s="120">
        <f t="shared" si="101"/>
        <v>0</v>
      </c>
      <c r="AI221" s="120">
        <f t="shared" si="101"/>
        <v>0</v>
      </c>
      <c r="AJ221" s="120">
        <f t="shared" si="101"/>
        <v>0</v>
      </c>
      <c r="AK221" s="120">
        <f t="shared" si="102"/>
        <v>0</v>
      </c>
      <c r="AL221" s="120">
        <f t="shared" si="102"/>
        <v>0</v>
      </c>
      <c r="AM221" s="120">
        <f t="shared" si="102"/>
        <v>0</v>
      </c>
      <c r="AN221" s="120">
        <f t="shared" si="102"/>
        <v>0</v>
      </c>
      <c r="AO221" s="120">
        <f t="shared" si="102"/>
        <v>0</v>
      </c>
      <c r="AP221" s="120">
        <f t="shared" si="102"/>
        <v>0</v>
      </c>
      <c r="AQ221" s="120">
        <f t="shared" si="102"/>
        <v>0</v>
      </c>
      <c r="AR221" s="120">
        <f t="shared" si="102"/>
        <v>0</v>
      </c>
      <c r="AS221" s="120">
        <f t="shared" si="102"/>
        <v>0</v>
      </c>
      <c r="AT221" s="120">
        <f t="shared" si="102"/>
        <v>0</v>
      </c>
      <c r="AU221" s="120">
        <f t="shared" si="103"/>
        <v>0</v>
      </c>
      <c r="AV221" s="120">
        <f t="shared" si="103"/>
        <v>0</v>
      </c>
      <c r="AW221" s="120">
        <f t="shared" si="103"/>
        <v>0</v>
      </c>
      <c r="AX221" s="120">
        <f t="shared" si="103"/>
        <v>0</v>
      </c>
      <c r="AY221" s="120">
        <f t="shared" si="103"/>
        <v>0</v>
      </c>
      <c r="AZ221" s="120">
        <f t="shared" si="103"/>
        <v>0</v>
      </c>
      <c r="BA221" s="120">
        <f t="shared" si="103"/>
        <v>0</v>
      </c>
      <c r="BB221" s="120">
        <f t="shared" si="103"/>
        <v>0</v>
      </c>
      <c r="BC221" s="120">
        <f t="shared" si="103"/>
        <v>0</v>
      </c>
      <c r="BD221" s="120">
        <f t="shared" si="103"/>
        <v>0</v>
      </c>
      <c r="BE221" s="120">
        <f t="shared" si="104"/>
        <v>0</v>
      </c>
      <c r="BF221" s="120">
        <f t="shared" si="104"/>
        <v>0</v>
      </c>
      <c r="BG221" s="120">
        <f t="shared" si="104"/>
        <v>0</v>
      </c>
      <c r="BH221" s="120">
        <f t="shared" si="104"/>
        <v>0</v>
      </c>
      <c r="BI221" s="120">
        <f t="shared" si="104"/>
        <v>0</v>
      </c>
      <c r="BJ221" s="120">
        <f t="shared" si="104"/>
        <v>0</v>
      </c>
      <c r="BK221" s="120">
        <f t="shared" si="104"/>
        <v>0</v>
      </c>
      <c r="BN221" s="116">
        <f t="shared" si="93"/>
        <v>6300</v>
      </c>
      <c r="BO221" s="120">
        <f t="shared" si="105"/>
        <v>0</v>
      </c>
      <c r="BP221" s="120">
        <f t="shared" si="105"/>
        <v>0</v>
      </c>
      <c r="BQ221" s="120"/>
      <c r="BR221" s="120">
        <f t="shared" si="106"/>
        <v>0</v>
      </c>
      <c r="BS221" s="120">
        <f t="shared" si="106"/>
        <v>0</v>
      </c>
      <c r="BT221" s="120">
        <f t="shared" si="106"/>
        <v>0</v>
      </c>
      <c r="BU221" s="120">
        <f t="shared" si="106"/>
        <v>0</v>
      </c>
      <c r="BV221" s="120">
        <f t="shared" si="106"/>
        <v>0</v>
      </c>
      <c r="BW221" s="120">
        <f t="shared" si="106"/>
        <v>0</v>
      </c>
      <c r="BX221" s="120">
        <f t="shared" si="106"/>
        <v>0</v>
      </c>
      <c r="BY221" s="120">
        <f t="shared" si="106"/>
        <v>0</v>
      </c>
      <c r="BZ221" s="120">
        <f t="shared" si="106"/>
        <v>0</v>
      </c>
      <c r="CA221" s="120">
        <f t="shared" si="106"/>
        <v>0</v>
      </c>
      <c r="CB221" s="120">
        <f t="shared" si="107"/>
        <v>0</v>
      </c>
      <c r="CC221" s="120">
        <f t="shared" si="107"/>
        <v>0</v>
      </c>
      <c r="CD221" s="120">
        <f t="shared" si="107"/>
        <v>0</v>
      </c>
      <c r="CE221" s="120">
        <f t="shared" si="107"/>
        <v>0</v>
      </c>
      <c r="CF221" s="120">
        <f t="shared" si="107"/>
        <v>0</v>
      </c>
      <c r="CG221" s="120">
        <f t="shared" si="107"/>
        <v>0</v>
      </c>
      <c r="CH221" s="120">
        <f t="shared" si="107"/>
        <v>0</v>
      </c>
      <c r="CI221" s="120">
        <f t="shared" si="107"/>
        <v>0</v>
      </c>
      <c r="CJ221" s="120">
        <f t="shared" si="107"/>
        <v>0</v>
      </c>
      <c r="CK221" s="120">
        <f t="shared" si="107"/>
        <v>0</v>
      </c>
      <c r="CL221" s="120">
        <f t="shared" si="108"/>
        <v>0</v>
      </c>
      <c r="CM221" s="120">
        <f t="shared" si="108"/>
        <v>0</v>
      </c>
      <c r="CN221" s="120">
        <f t="shared" si="108"/>
        <v>0</v>
      </c>
      <c r="CO221" s="120">
        <f t="shared" si="108"/>
        <v>0</v>
      </c>
      <c r="CP221" s="120">
        <f t="shared" si="108"/>
        <v>0</v>
      </c>
      <c r="CQ221" s="120">
        <f t="shared" si="108"/>
        <v>0</v>
      </c>
      <c r="CR221" s="120">
        <f t="shared" si="108"/>
        <v>0</v>
      </c>
      <c r="CS221" s="120">
        <f t="shared" si="108"/>
        <v>0</v>
      </c>
      <c r="CT221" s="120">
        <f t="shared" si="108"/>
        <v>0</v>
      </c>
      <c r="CU221" s="120">
        <f t="shared" si="108"/>
        <v>0</v>
      </c>
      <c r="CV221" s="120">
        <f t="shared" si="108"/>
        <v>0</v>
      </c>
      <c r="CW221" s="120">
        <f t="shared" si="108"/>
        <v>0</v>
      </c>
      <c r="CX221" s="120">
        <f t="shared" si="108"/>
        <v>0</v>
      </c>
      <c r="CY221" s="120">
        <f t="shared" si="108"/>
        <v>0</v>
      </c>
    </row>
    <row r="222" spans="1:103" ht="12" hidden="1">
      <c r="A222" s="18"/>
      <c r="B222" s="18"/>
      <c r="C222" s="18"/>
      <c r="D222" s="18"/>
      <c r="E222" s="18"/>
      <c r="F222" s="18"/>
      <c r="G222" s="18"/>
      <c r="H222" s="18"/>
      <c r="I222" s="18"/>
      <c r="J222" s="18"/>
      <c r="K222" s="18"/>
      <c r="L222" s="18"/>
      <c r="M222" s="18"/>
      <c r="N222" s="18"/>
      <c r="O222" s="18"/>
      <c r="P222" s="18"/>
      <c r="Q222" s="18"/>
      <c r="R222" s="18"/>
      <c r="S222" s="18"/>
      <c r="T222" s="18"/>
      <c r="U222" s="18"/>
      <c r="Z222" s="116">
        <f t="shared" si="92"/>
        <v>7000</v>
      </c>
      <c r="AA222" s="120">
        <f t="shared" si="101"/>
        <v>0</v>
      </c>
      <c r="AB222" s="120">
        <f t="shared" si="101"/>
        <v>0</v>
      </c>
      <c r="AC222" s="120">
        <f t="shared" si="101"/>
        <v>0</v>
      </c>
      <c r="AD222" s="120">
        <f t="shared" si="101"/>
        <v>0</v>
      </c>
      <c r="AE222" s="120">
        <f t="shared" si="101"/>
        <v>0</v>
      </c>
      <c r="AF222" s="120">
        <f t="shared" si="101"/>
        <v>0</v>
      </c>
      <c r="AG222" s="120">
        <f t="shared" si="101"/>
        <v>0</v>
      </c>
      <c r="AH222" s="120">
        <f t="shared" si="101"/>
        <v>0</v>
      </c>
      <c r="AI222" s="120">
        <f t="shared" si="101"/>
        <v>0</v>
      </c>
      <c r="AJ222" s="120">
        <f t="shared" si="101"/>
        <v>0</v>
      </c>
      <c r="AK222" s="120">
        <f t="shared" si="102"/>
        <v>0</v>
      </c>
      <c r="AL222" s="120">
        <f t="shared" si="102"/>
        <v>0</v>
      </c>
      <c r="AM222" s="120">
        <f t="shared" si="102"/>
        <v>0</v>
      </c>
      <c r="AN222" s="120">
        <f t="shared" si="102"/>
        <v>0</v>
      </c>
      <c r="AO222" s="120">
        <f t="shared" si="102"/>
        <v>0</v>
      </c>
      <c r="AP222" s="120">
        <f t="shared" si="102"/>
        <v>0</v>
      </c>
      <c r="AQ222" s="120">
        <f t="shared" si="102"/>
        <v>0</v>
      </c>
      <c r="AR222" s="120">
        <f t="shared" si="102"/>
        <v>0</v>
      </c>
      <c r="AS222" s="120">
        <f t="shared" si="102"/>
        <v>0</v>
      </c>
      <c r="AT222" s="120">
        <f t="shared" si="102"/>
        <v>0</v>
      </c>
      <c r="AU222" s="120">
        <f t="shared" si="103"/>
        <v>0</v>
      </c>
      <c r="AV222" s="120">
        <f t="shared" si="103"/>
        <v>0</v>
      </c>
      <c r="AW222" s="120">
        <f t="shared" si="103"/>
        <v>0</v>
      </c>
      <c r="AX222" s="120">
        <f t="shared" si="103"/>
        <v>0</v>
      </c>
      <c r="AY222" s="120">
        <f t="shared" si="103"/>
        <v>0</v>
      </c>
      <c r="AZ222" s="120">
        <f t="shared" si="103"/>
        <v>0</v>
      </c>
      <c r="BA222" s="120">
        <f t="shared" si="103"/>
        <v>0</v>
      </c>
      <c r="BB222" s="120">
        <f t="shared" si="103"/>
        <v>0</v>
      </c>
      <c r="BC222" s="120">
        <f t="shared" si="103"/>
        <v>0</v>
      </c>
      <c r="BD222" s="120">
        <f t="shared" si="103"/>
        <v>0</v>
      </c>
      <c r="BE222" s="120">
        <f t="shared" si="104"/>
        <v>0</v>
      </c>
      <c r="BF222" s="120">
        <f t="shared" si="104"/>
        <v>0</v>
      </c>
      <c r="BG222" s="120">
        <f t="shared" si="104"/>
        <v>0</v>
      </c>
      <c r="BH222" s="120">
        <f t="shared" si="104"/>
        <v>0</v>
      </c>
      <c r="BI222" s="120">
        <f t="shared" si="104"/>
        <v>0</v>
      </c>
      <c r="BJ222" s="120">
        <f t="shared" si="104"/>
        <v>0</v>
      </c>
      <c r="BK222" s="120">
        <f t="shared" si="104"/>
        <v>0</v>
      </c>
      <c r="BN222" s="116">
        <f t="shared" si="93"/>
        <v>7000</v>
      </c>
      <c r="BO222" s="120">
        <f t="shared" si="105"/>
        <v>0</v>
      </c>
      <c r="BP222" s="120">
        <f t="shared" si="105"/>
        <v>0</v>
      </c>
      <c r="BQ222" s="120"/>
      <c r="BR222" s="120">
        <f t="shared" si="106"/>
        <v>0</v>
      </c>
      <c r="BS222" s="120">
        <f t="shared" si="106"/>
        <v>0</v>
      </c>
      <c r="BT222" s="120">
        <f t="shared" si="106"/>
        <v>0</v>
      </c>
      <c r="BU222" s="120">
        <f t="shared" si="106"/>
        <v>0</v>
      </c>
      <c r="BV222" s="120">
        <f t="shared" si="106"/>
        <v>0</v>
      </c>
      <c r="BW222" s="120">
        <f t="shared" si="106"/>
        <v>0</v>
      </c>
      <c r="BX222" s="120">
        <f t="shared" si="106"/>
        <v>0</v>
      </c>
      <c r="BY222" s="120">
        <f t="shared" si="106"/>
        <v>0</v>
      </c>
      <c r="BZ222" s="120">
        <f t="shared" si="106"/>
        <v>0</v>
      </c>
      <c r="CA222" s="120">
        <f t="shared" si="106"/>
        <v>0</v>
      </c>
      <c r="CB222" s="120">
        <f t="shared" si="107"/>
        <v>0</v>
      </c>
      <c r="CC222" s="120">
        <f t="shared" si="107"/>
        <v>0</v>
      </c>
      <c r="CD222" s="120">
        <f t="shared" si="107"/>
        <v>0</v>
      </c>
      <c r="CE222" s="120">
        <f t="shared" si="107"/>
        <v>0</v>
      </c>
      <c r="CF222" s="120">
        <f t="shared" si="107"/>
        <v>0</v>
      </c>
      <c r="CG222" s="120">
        <f t="shared" si="107"/>
        <v>0</v>
      </c>
      <c r="CH222" s="120">
        <f t="shared" si="107"/>
        <v>0</v>
      </c>
      <c r="CI222" s="120">
        <f t="shared" si="107"/>
        <v>0</v>
      </c>
      <c r="CJ222" s="120">
        <f t="shared" si="107"/>
        <v>0</v>
      </c>
      <c r="CK222" s="120">
        <f t="shared" si="107"/>
        <v>0</v>
      </c>
      <c r="CL222" s="120">
        <f t="shared" si="108"/>
        <v>0</v>
      </c>
      <c r="CM222" s="120">
        <f t="shared" si="108"/>
        <v>0</v>
      </c>
      <c r="CN222" s="120">
        <f t="shared" si="108"/>
        <v>0</v>
      </c>
      <c r="CO222" s="120">
        <f t="shared" si="108"/>
        <v>0</v>
      </c>
      <c r="CP222" s="120">
        <f t="shared" si="108"/>
        <v>0</v>
      </c>
      <c r="CQ222" s="120">
        <f t="shared" si="108"/>
        <v>0</v>
      </c>
      <c r="CR222" s="120">
        <f t="shared" si="108"/>
        <v>0</v>
      </c>
      <c r="CS222" s="120">
        <f t="shared" si="108"/>
        <v>0</v>
      </c>
      <c r="CT222" s="120">
        <f t="shared" si="108"/>
        <v>0</v>
      </c>
      <c r="CU222" s="120">
        <f t="shared" si="108"/>
        <v>0</v>
      </c>
      <c r="CV222" s="120">
        <f t="shared" si="108"/>
        <v>0</v>
      </c>
      <c r="CW222" s="120">
        <f t="shared" si="108"/>
        <v>0</v>
      </c>
      <c r="CX222" s="120">
        <f t="shared" si="108"/>
        <v>0</v>
      </c>
      <c r="CY222" s="120">
        <f t="shared" si="108"/>
        <v>0</v>
      </c>
    </row>
    <row r="223" spans="1:103" ht="12" hidden="1">
      <c r="A223" s="18"/>
      <c r="B223" s="18"/>
      <c r="C223" s="18"/>
      <c r="D223" s="18"/>
      <c r="E223" s="18"/>
      <c r="F223" s="18"/>
      <c r="G223" s="18"/>
      <c r="H223" s="18"/>
      <c r="I223" s="18"/>
      <c r="J223" s="18"/>
      <c r="K223" s="18"/>
      <c r="L223" s="18"/>
      <c r="M223" s="18"/>
      <c r="N223" s="18"/>
      <c r="O223" s="18"/>
      <c r="P223" s="18"/>
      <c r="Q223" s="18"/>
      <c r="R223" s="18"/>
      <c r="S223" s="18"/>
      <c r="T223" s="18"/>
      <c r="U223" s="18"/>
      <c r="Z223" s="116">
        <f t="shared" si="92"/>
        <v>8000</v>
      </c>
      <c r="AA223" s="120">
        <f t="shared" si="101"/>
        <v>0</v>
      </c>
      <c r="AB223" s="120">
        <f t="shared" si="101"/>
        <v>0</v>
      </c>
      <c r="AC223" s="120">
        <f t="shared" si="101"/>
        <v>0</v>
      </c>
      <c r="AD223" s="120">
        <f t="shared" si="101"/>
        <v>0</v>
      </c>
      <c r="AE223" s="120">
        <f t="shared" si="101"/>
        <v>0</v>
      </c>
      <c r="AF223" s="120">
        <f t="shared" si="101"/>
        <v>0</v>
      </c>
      <c r="AG223" s="120">
        <f t="shared" si="101"/>
        <v>0</v>
      </c>
      <c r="AH223" s="120">
        <f t="shared" si="101"/>
        <v>0</v>
      </c>
      <c r="AI223" s="120">
        <f t="shared" si="101"/>
        <v>0</v>
      </c>
      <c r="AJ223" s="120">
        <f t="shared" si="101"/>
        <v>0</v>
      </c>
      <c r="AK223" s="120">
        <f t="shared" si="102"/>
        <v>0</v>
      </c>
      <c r="AL223" s="120">
        <f t="shared" si="102"/>
        <v>0</v>
      </c>
      <c r="AM223" s="120">
        <f t="shared" si="102"/>
        <v>0</v>
      </c>
      <c r="AN223" s="120">
        <f t="shared" si="102"/>
        <v>0</v>
      </c>
      <c r="AO223" s="120">
        <f t="shared" si="102"/>
        <v>0</v>
      </c>
      <c r="AP223" s="120">
        <f t="shared" si="102"/>
        <v>0</v>
      </c>
      <c r="AQ223" s="120">
        <f t="shared" si="102"/>
        <v>0</v>
      </c>
      <c r="AR223" s="120">
        <f t="shared" si="102"/>
        <v>0</v>
      </c>
      <c r="AS223" s="120">
        <f t="shared" si="102"/>
        <v>0</v>
      </c>
      <c r="AT223" s="120">
        <f t="shared" si="102"/>
        <v>0</v>
      </c>
      <c r="AU223" s="120">
        <f t="shared" si="103"/>
        <v>0</v>
      </c>
      <c r="AV223" s="120">
        <f t="shared" si="103"/>
        <v>0</v>
      </c>
      <c r="AW223" s="120">
        <f t="shared" si="103"/>
        <v>0</v>
      </c>
      <c r="AX223" s="120">
        <f t="shared" si="103"/>
        <v>0</v>
      </c>
      <c r="AY223" s="120">
        <f t="shared" si="103"/>
        <v>0</v>
      </c>
      <c r="AZ223" s="120">
        <f t="shared" si="103"/>
        <v>0</v>
      </c>
      <c r="BA223" s="120">
        <f t="shared" si="103"/>
        <v>0</v>
      </c>
      <c r="BB223" s="120">
        <f t="shared" si="103"/>
        <v>0</v>
      </c>
      <c r="BC223" s="120">
        <f t="shared" si="103"/>
        <v>0</v>
      </c>
      <c r="BD223" s="120">
        <f t="shared" si="103"/>
        <v>0</v>
      </c>
      <c r="BE223" s="120">
        <f t="shared" si="104"/>
        <v>0</v>
      </c>
      <c r="BF223" s="120">
        <f t="shared" si="104"/>
        <v>0</v>
      </c>
      <c r="BG223" s="120">
        <f t="shared" si="104"/>
        <v>0</v>
      </c>
      <c r="BH223" s="120">
        <f t="shared" si="104"/>
        <v>0</v>
      </c>
      <c r="BI223" s="120">
        <f t="shared" si="104"/>
        <v>0</v>
      </c>
      <c r="BJ223" s="120">
        <f t="shared" si="104"/>
        <v>0</v>
      </c>
      <c r="BK223" s="120">
        <f t="shared" si="104"/>
        <v>0</v>
      </c>
      <c r="BN223" s="116">
        <f t="shared" si="93"/>
        <v>8000</v>
      </c>
      <c r="BO223" s="120">
        <f t="shared" si="105"/>
        <v>0</v>
      </c>
      <c r="BP223" s="120">
        <f t="shared" si="105"/>
        <v>0</v>
      </c>
      <c r="BQ223" s="120"/>
      <c r="BR223" s="120">
        <f t="shared" si="106"/>
        <v>0</v>
      </c>
      <c r="BS223" s="120">
        <f t="shared" si="106"/>
        <v>0</v>
      </c>
      <c r="BT223" s="120">
        <f t="shared" si="106"/>
        <v>0</v>
      </c>
      <c r="BU223" s="120">
        <f t="shared" si="106"/>
        <v>0</v>
      </c>
      <c r="BV223" s="120">
        <f t="shared" si="106"/>
        <v>0</v>
      </c>
      <c r="BW223" s="120">
        <f t="shared" si="106"/>
        <v>0</v>
      </c>
      <c r="BX223" s="120">
        <f t="shared" si="106"/>
        <v>0</v>
      </c>
      <c r="BY223" s="120">
        <f t="shared" si="106"/>
        <v>0</v>
      </c>
      <c r="BZ223" s="120">
        <f t="shared" si="106"/>
        <v>0</v>
      </c>
      <c r="CA223" s="120">
        <f t="shared" si="106"/>
        <v>0</v>
      </c>
      <c r="CB223" s="120">
        <f t="shared" si="107"/>
        <v>0</v>
      </c>
      <c r="CC223" s="120">
        <f t="shared" si="107"/>
        <v>0</v>
      </c>
      <c r="CD223" s="120">
        <f t="shared" si="107"/>
        <v>0</v>
      </c>
      <c r="CE223" s="120">
        <f t="shared" si="107"/>
        <v>0</v>
      </c>
      <c r="CF223" s="120">
        <f t="shared" si="107"/>
        <v>0</v>
      </c>
      <c r="CG223" s="120">
        <f t="shared" si="107"/>
        <v>0</v>
      </c>
      <c r="CH223" s="120">
        <f t="shared" si="107"/>
        <v>0</v>
      </c>
      <c r="CI223" s="120">
        <f t="shared" si="107"/>
        <v>0</v>
      </c>
      <c r="CJ223" s="120">
        <f t="shared" si="107"/>
        <v>0</v>
      </c>
      <c r="CK223" s="120">
        <f t="shared" si="107"/>
        <v>0</v>
      </c>
      <c r="CL223" s="120">
        <f t="shared" si="108"/>
        <v>0</v>
      </c>
      <c r="CM223" s="120">
        <f t="shared" si="108"/>
        <v>0</v>
      </c>
      <c r="CN223" s="120">
        <f t="shared" si="108"/>
        <v>0</v>
      </c>
      <c r="CO223" s="120">
        <f t="shared" si="108"/>
        <v>0</v>
      </c>
      <c r="CP223" s="120">
        <f t="shared" si="108"/>
        <v>0</v>
      </c>
      <c r="CQ223" s="120">
        <f t="shared" si="108"/>
        <v>0</v>
      </c>
      <c r="CR223" s="120">
        <f t="shared" si="108"/>
        <v>0</v>
      </c>
      <c r="CS223" s="120">
        <f t="shared" si="108"/>
        <v>0</v>
      </c>
      <c r="CT223" s="120">
        <f t="shared" si="108"/>
        <v>0</v>
      </c>
      <c r="CU223" s="120">
        <f t="shared" si="108"/>
        <v>0</v>
      </c>
      <c r="CV223" s="120">
        <f t="shared" si="108"/>
        <v>0</v>
      </c>
      <c r="CW223" s="120">
        <f t="shared" si="108"/>
        <v>0</v>
      </c>
      <c r="CX223" s="120">
        <f t="shared" si="108"/>
        <v>0</v>
      </c>
      <c r="CY223" s="120">
        <f t="shared" si="108"/>
        <v>0</v>
      </c>
    </row>
    <row r="224" spans="1:103" ht="12" hidden="1">
      <c r="A224" s="18"/>
      <c r="B224" s="18"/>
      <c r="C224" s="18"/>
      <c r="D224" s="18"/>
      <c r="E224" s="18"/>
      <c r="F224" s="18"/>
      <c r="G224" s="18"/>
      <c r="H224" s="18"/>
      <c r="I224" s="18"/>
      <c r="J224" s="18"/>
      <c r="K224" s="18"/>
      <c r="L224" s="18"/>
      <c r="M224" s="18"/>
      <c r="N224" s="18"/>
      <c r="O224" s="18"/>
      <c r="P224" s="18"/>
      <c r="Q224" s="18"/>
      <c r="R224" s="18"/>
      <c r="S224" s="18"/>
      <c r="T224" s="18"/>
      <c r="U224" s="18"/>
      <c r="Z224" s="116">
        <f t="shared" si="92"/>
        <v>9000</v>
      </c>
      <c r="AA224" s="120">
        <f t="shared" si="101"/>
        <v>0</v>
      </c>
      <c r="AB224" s="120">
        <f t="shared" si="101"/>
        <v>0</v>
      </c>
      <c r="AC224" s="120">
        <f t="shared" si="101"/>
        <v>0</v>
      </c>
      <c r="AD224" s="120">
        <f t="shared" si="101"/>
        <v>0</v>
      </c>
      <c r="AE224" s="120">
        <f t="shared" si="101"/>
        <v>0</v>
      </c>
      <c r="AF224" s="120">
        <f t="shared" si="101"/>
        <v>0</v>
      </c>
      <c r="AG224" s="120">
        <f t="shared" si="101"/>
        <v>0</v>
      </c>
      <c r="AH224" s="120">
        <f t="shared" si="101"/>
        <v>0</v>
      </c>
      <c r="AI224" s="120">
        <f t="shared" si="101"/>
        <v>0</v>
      </c>
      <c r="AJ224" s="120">
        <f t="shared" si="101"/>
        <v>0</v>
      </c>
      <c r="AK224" s="120">
        <f t="shared" si="102"/>
        <v>0</v>
      </c>
      <c r="AL224" s="120">
        <f t="shared" si="102"/>
        <v>0</v>
      </c>
      <c r="AM224" s="120">
        <f t="shared" si="102"/>
        <v>0</v>
      </c>
      <c r="AN224" s="120">
        <f t="shared" si="102"/>
        <v>0</v>
      </c>
      <c r="AO224" s="120">
        <f t="shared" si="102"/>
        <v>0</v>
      </c>
      <c r="AP224" s="120">
        <f t="shared" si="102"/>
        <v>0</v>
      </c>
      <c r="AQ224" s="120">
        <f t="shared" si="102"/>
        <v>0</v>
      </c>
      <c r="AR224" s="120">
        <f t="shared" si="102"/>
        <v>0</v>
      </c>
      <c r="AS224" s="120">
        <f t="shared" si="102"/>
        <v>0</v>
      </c>
      <c r="AT224" s="120">
        <f t="shared" si="102"/>
        <v>0</v>
      </c>
      <c r="AU224" s="120">
        <f t="shared" si="103"/>
        <v>0</v>
      </c>
      <c r="AV224" s="120">
        <f t="shared" si="103"/>
        <v>0</v>
      </c>
      <c r="AW224" s="120">
        <f t="shared" si="103"/>
        <v>0</v>
      </c>
      <c r="AX224" s="120">
        <f t="shared" si="103"/>
        <v>0</v>
      </c>
      <c r="AY224" s="120">
        <f t="shared" si="103"/>
        <v>0</v>
      </c>
      <c r="AZ224" s="120">
        <f t="shared" si="103"/>
        <v>0</v>
      </c>
      <c r="BA224" s="120">
        <f t="shared" si="103"/>
        <v>0</v>
      </c>
      <c r="BB224" s="120">
        <f t="shared" si="103"/>
        <v>0</v>
      </c>
      <c r="BC224" s="120">
        <f t="shared" si="103"/>
        <v>0</v>
      </c>
      <c r="BD224" s="120">
        <f t="shared" si="103"/>
        <v>0</v>
      </c>
      <c r="BE224" s="120">
        <f t="shared" si="104"/>
        <v>0</v>
      </c>
      <c r="BF224" s="120">
        <f t="shared" si="104"/>
        <v>0</v>
      </c>
      <c r="BG224" s="120">
        <f t="shared" si="104"/>
        <v>0</v>
      </c>
      <c r="BH224" s="120">
        <f t="shared" si="104"/>
        <v>0</v>
      </c>
      <c r="BI224" s="120">
        <f t="shared" si="104"/>
        <v>0</v>
      </c>
      <c r="BJ224" s="120">
        <f t="shared" si="104"/>
        <v>0</v>
      </c>
      <c r="BK224" s="120">
        <f t="shared" si="104"/>
        <v>0</v>
      </c>
      <c r="BN224" s="116">
        <f t="shared" si="93"/>
        <v>9000</v>
      </c>
      <c r="BO224" s="120">
        <f t="shared" si="105"/>
        <v>0</v>
      </c>
      <c r="BP224" s="120">
        <f t="shared" si="105"/>
        <v>0</v>
      </c>
      <c r="BQ224" s="120"/>
      <c r="BR224" s="120">
        <f t="shared" si="106"/>
        <v>0</v>
      </c>
      <c r="BS224" s="120">
        <f t="shared" si="106"/>
        <v>0</v>
      </c>
      <c r="BT224" s="120">
        <f t="shared" si="106"/>
        <v>0</v>
      </c>
      <c r="BU224" s="120">
        <f t="shared" si="106"/>
        <v>0</v>
      </c>
      <c r="BV224" s="120">
        <f t="shared" si="106"/>
        <v>0</v>
      </c>
      <c r="BW224" s="120">
        <f t="shared" si="106"/>
        <v>0</v>
      </c>
      <c r="BX224" s="120">
        <f t="shared" si="106"/>
        <v>0</v>
      </c>
      <c r="BY224" s="120">
        <f t="shared" si="106"/>
        <v>0</v>
      </c>
      <c r="BZ224" s="120">
        <f t="shared" si="106"/>
        <v>0</v>
      </c>
      <c r="CA224" s="120">
        <f t="shared" si="106"/>
        <v>0</v>
      </c>
      <c r="CB224" s="120">
        <f t="shared" si="107"/>
        <v>0</v>
      </c>
      <c r="CC224" s="120">
        <f t="shared" si="107"/>
        <v>0</v>
      </c>
      <c r="CD224" s="120">
        <f t="shared" si="107"/>
        <v>0</v>
      </c>
      <c r="CE224" s="120">
        <f t="shared" si="107"/>
        <v>0</v>
      </c>
      <c r="CF224" s="120">
        <f t="shared" si="107"/>
        <v>0</v>
      </c>
      <c r="CG224" s="120">
        <f t="shared" si="107"/>
        <v>0</v>
      </c>
      <c r="CH224" s="120">
        <f t="shared" si="107"/>
        <v>0</v>
      </c>
      <c r="CI224" s="120">
        <f t="shared" si="107"/>
        <v>0</v>
      </c>
      <c r="CJ224" s="120">
        <f t="shared" si="107"/>
        <v>0</v>
      </c>
      <c r="CK224" s="120">
        <f t="shared" si="107"/>
        <v>0</v>
      </c>
      <c r="CL224" s="120">
        <f t="shared" si="108"/>
        <v>0</v>
      </c>
      <c r="CM224" s="120">
        <f t="shared" si="108"/>
        <v>0</v>
      </c>
      <c r="CN224" s="120">
        <f t="shared" si="108"/>
        <v>0</v>
      </c>
      <c r="CO224" s="120">
        <f t="shared" si="108"/>
        <v>0</v>
      </c>
      <c r="CP224" s="120">
        <f t="shared" si="108"/>
        <v>0</v>
      </c>
      <c r="CQ224" s="120">
        <f t="shared" si="108"/>
        <v>0</v>
      </c>
      <c r="CR224" s="120">
        <f t="shared" si="108"/>
        <v>0</v>
      </c>
      <c r="CS224" s="120">
        <f t="shared" si="108"/>
        <v>0</v>
      </c>
      <c r="CT224" s="120">
        <f t="shared" si="108"/>
        <v>0</v>
      </c>
      <c r="CU224" s="120">
        <f t="shared" si="108"/>
        <v>0</v>
      </c>
      <c r="CV224" s="120">
        <f t="shared" si="108"/>
        <v>0</v>
      </c>
      <c r="CW224" s="120">
        <f t="shared" si="108"/>
        <v>0</v>
      </c>
      <c r="CX224" s="120">
        <f t="shared" si="108"/>
        <v>0</v>
      </c>
      <c r="CY224" s="120">
        <f t="shared" si="108"/>
        <v>0</v>
      </c>
    </row>
    <row r="225" spans="1:103" ht="12" hidden="1">
      <c r="A225" s="18"/>
      <c r="B225" s="18"/>
      <c r="C225" s="18"/>
      <c r="D225" s="18"/>
      <c r="E225" s="18"/>
      <c r="F225" s="18"/>
      <c r="G225" s="18"/>
      <c r="H225" s="18"/>
      <c r="I225" s="18"/>
      <c r="J225" s="18"/>
      <c r="K225" s="18"/>
      <c r="L225" s="18"/>
      <c r="M225" s="18"/>
      <c r="N225" s="18"/>
      <c r="O225" s="18"/>
      <c r="P225" s="18"/>
      <c r="Q225" s="18"/>
      <c r="R225" s="18"/>
      <c r="S225" s="18"/>
      <c r="T225" s="18"/>
      <c r="U225" s="18"/>
      <c r="Z225" s="116">
        <f t="shared" si="92"/>
        <v>10000</v>
      </c>
      <c r="AA225" s="120">
        <f t="shared" si="101"/>
        <v>0</v>
      </c>
      <c r="AB225" s="120">
        <f t="shared" si="101"/>
        <v>0</v>
      </c>
      <c r="AC225" s="120">
        <f t="shared" si="101"/>
        <v>0</v>
      </c>
      <c r="AD225" s="120">
        <f t="shared" si="101"/>
        <v>0</v>
      </c>
      <c r="AE225" s="120">
        <f t="shared" si="101"/>
        <v>0</v>
      </c>
      <c r="AF225" s="120">
        <f t="shared" si="101"/>
        <v>0</v>
      </c>
      <c r="AG225" s="120">
        <f t="shared" si="101"/>
        <v>0</v>
      </c>
      <c r="AH225" s="120">
        <f t="shared" si="101"/>
        <v>0</v>
      </c>
      <c r="AI225" s="120">
        <f t="shared" si="101"/>
        <v>0</v>
      </c>
      <c r="AJ225" s="120">
        <f t="shared" si="101"/>
        <v>0</v>
      </c>
      <c r="AK225" s="120">
        <f t="shared" si="102"/>
        <v>0</v>
      </c>
      <c r="AL225" s="120">
        <f t="shared" si="102"/>
        <v>0</v>
      </c>
      <c r="AM225" s="120">
        <f t="shared" si="102"/>
        <v>0</v>
      </c>
      <c r="AN225" s="120">
        <f t="shared" si="102"/>
        <v>0</v>
      </c>
      <c r="AO225" s="120">
        <f t="shared" si="102"/>
        <v>0</v>
      </c>
      <c r="AP225" s="120">
        <f t="shared" si="102"/>
        <v>0</v>
      </c>
      <c r="AQ225" s="120">
        <f t="shared" si="102"/>
        <v>0</v>
      </c>
      <c r="AR225" s="120">
        <f t="shared" si="102"/>
        <v>0</v>
      </c>
      <c r="AS225" s="120">
        <f t="shared" si="102"/>
        <v>0</v>
      </c>
      <c r="AT225" s="120">
        <f t="shared" si="102"/>
        <v>0</v>
      </c>
      <c r="AU225" s="120">
        <f t="shared" si="103"/>
        <v>0</v>
      </c>
      <c r="AV225" s="120">
        <f t="shared" si="103"/>
        <v>0</v>
      </c>
      <c r="AW225" s="120">
        <f t="shared" si="103"/>
        <v>0</v>
      </c>
      <c r="AX225" s="120">
        <f t="shared" si="103"/>
        <v>0</v>
      </c>
      <c r="AY225" s="120">
        <f t="shared" si="103"/>
        <v>0</v>
      </c>
      <c r="AZ225" s="120">
        <f t="shared" si="103"/>
        <v>0</v>
      </c>
      <c r="BA225" s="120">
        <f t="shared" si="103"/>
        <v>0</v>
      </c>
      <c r="BB225" s="120">
        <f t="shared" si="103"/>
        <v>0</v>
      </c>
      <c r="BC225" s="120">
        <f t="shared" si="103"/>
        <v>0</v>
      </c>
      <c r="BD225" s="120">
        <f t="shared" si="103"/>
        <v>0</v>
      </c>
      <c r="BE225" s="120">
        <f t="shared" si="104"/>
        <v>0</v>
      </c>
      <c r="BF225" s="120">
        <f t="shared" si="104"/>
        <v>0</v>
      </c>
      <c r="BG225" s="120">
        <f t="shared" si="104"/>
        <v>0</v>
      </c>
      <c r="BH225" s="120">
        <f t="shared" si="104"/>
        <v>0</v>
      </c>
      <c r="BI225" s="120">
        <f t="shared" si="104"/>
        <v>0</v>
      </c>
      <c r="BJ225" s="120">
        <f t="shared" si="104"/>
        <v>0</v>
      </c>
      <c r="BK225" s="120">
        <f t="shared" si="104"/>
        <v>0</v>
      </c>
      <c r="BN225" s="116">
        <f t="shared" si="93"/>
        <v>10000</v>
      </c>
      <c r="BO225" s="120">
        <f t="shared" si="105"/>
        <v>0</v>
      </c>
      <c r="BP225" s="120">
        <f t="shared" si="105"/>
        <v>0</v>
      </c>
      <c r="BQ225" s="120"/>
      <c r="BR225" s="120">
        <f t="shared" si="106"/>
        <v>0</v>
      </c>
      <c r="BS225" s="120">
        <f t="shared" si="106"/>
        <v>0</v>
      </c>
      <c r="BT225" s="120">
        <f t="shared" si="106"/>
        <v>0</v>
      </c>
      <c r="BU225" s="120">
        <f t="shared" si="106"/>
        <v>0</v>
      </c>
      <c r="BV225" s="120">
        <f t="shared" si="106"/>
        <v>0</v>
      </c>
      <c r="BW225" s="120">
        <f t="shared" si="106"/>
        <v>0</v>
      </c>
      <c r="BX225" s="120">
        <f t="shared" si="106"/>
        <v>0</v>
      </c>
      <c r="BY225" s="120">
        <f t="shared" si="106"/>
        <v>0</v>
      </c>
      <c r="BZ225" s="120">
        <f t="shared" si="106"/>
        <v>0</v>
      </c>
      <c r="CA225" s="120">
        <f t="shared" si="106"/>
        <v>0</v>
      </c>
      <c r="CB225" s="120">
        <f t="shared" si="107"/>
        <v>0</v>
      </c>
      <c r="CC225" s="120">
        <f t="shared" si="107"/>
        <v>0</v>
      </c>
      <c r="CD225" s="120">
        <f t="shared" si="107"/>
        <v>0</v>
      </c>
      <c r="CE225" s="120">
        <f t="shared" si="107"/>
        <v>0</v>
      </c>
      <c r="CF225" s="120">
        <f t="shared" si="107"/>
        <v>0</v>
      </c>
      <c r="CG225" s="120">
        <f t="shared" si="107"/>
        <v>0</v>
      </c>
      <c r="CH225" s="120">
        <f t="shared" si="107"/>
        <v>0</v>
      </c>
      <c r="CI225" s="120">
        <f t="shared" si="107"/>
        <v>0</v>
      </c>
      <c r="CJ225" s="120">
        <f t="shared" si="107"/>
        <v>0</v>
      </c>
      <c r="CK225" s="120">
        <f t="shared" si="107"/>
        <v>0</v>
      </c>
      <c r="CL225" s="120">
        <f t="shared" si="108"/>
        <v>0</v>
      </c>
      <c r="CM225" s="120">
        <f t="shared" si="108"/>
        <v>0</v>
      </c>
      <c r="CN225" s="120">
        <f t="shared" si="108"/>
        <v>0</v>
      </c>
      <c r="CO225" s="120">
        <f t="shared" si="108"/>
        <v>0</v>
      </c>
      <c r="CP225" s="120">
        <f t="shared" si="108"/>
        <v>0</v>
      </c>
      <c r="CQ225" s="120">
        <f t="shared" si="108"/>
        <v>0</v>
      </c>
      <c r="CR225" s="120">
        <f t="shared" si="108"/>
        <v>0</v>
      </c>
      <c r="CS225" s="120">
        <f t="shared" si="108"/>
        <v>0</v>
      </c>
      <c r="CT225" s="120">
        <f t="shared" si="108"/>
        <v>0</v>
      </c>
      <c r="CU225" s="120">
        <f t="shared" si="108"/>
        <v>0</v>
      </c>
      <c r="CV225" s="120">
        <f t="shared" si="108"/>
        <v>0</v>
      </c>
      <c r="CW225" s="120">
        <f t="shared" si="108"/>
        <v>0</v>
      </c>
      <c r="CX225" s="120">
        <f t="shared" si="108"/>
        <v>0</v>
      </c>
      <c r="CY225" s="120">
        <f t="shared" si="108"/>
        <v>0</v>
      </c>
    </row>
    <row r="226" spans="1:103" ht="12" hidden="1">
      <c r="A226" s="18"/>
      <c r="B226" s="18"/>
      <c r="C226" s="18"/>
      <c r="D226" s="18"/>
      <c r="E226" s="18"/>
      <c r="F226" s="18"/>
      <c r="G226" s="18"/>
      <c r="H226" s="18"/>
      <c r="I226" s="18"/>
      <c r="J226" s="18"/>
      <c r="K226" s="18"/>
      <c r="L226" s="18"/>
      <c r="M226" s="18"/>
      <c r="N226" s="18"/>
      <c r="O226" s="18"/>
      <c r="P226" s="18"/>
      <c r="Q226" s="18"/>
      <c r="R226" s="18"/>
      <c r="S226" s="18"/>
      <c r="T226" s="18"/>
      <c r="U226" s="18"/>
      <c r="Z226" s="116">
        <f t="shared" si="92"/>
        <v>11000</v>
      </c>
      <c r="AA226" s="120">
        <f t="shared" si="101"/>
        <v>0</v>
      </c>
      <c r="AB226" s="120">
        <f t="shared" si="101"/>
        <v>0</v>
      </c>
      <c r="AC226" s="120">
        <f t="shared" si="101"/>
        <v>0</v>
      </c>
      <c r="AD226" s="120">
        <f t="shared" si="101"/>
        <v>0</v>
      </c>
      <c r="AE226" s="120">
        <f t="shared" si="101"/>
        <v>0</v>
      </c>
      <c r="AF226" s="120">
        <f t="shared" si="101"/>
        <v>0</v>
      </c>
      <c r="AG226" s="120">
        <f t="shared" si="101"/>
        <v>0</v>
      </c>
      <c r="AH226" s="120">
        <f t="shared" si="101"/>
        <v>0</v>
      </c>
      <c r="AI226" s="120">
        <f t="shared" si="101"/>
        <v>0</v>
      </c>
      <c r="AJ226" s="120">
        <f t="shared" si="101"/>
        <v>0</v>
      </c>
      <c r="AK226" s="120">
        <f t="shared" si="102"/>
        <v>0</v>
      </c>
      <c r="AL226" s="120">
        <f t="shared" si="102"/>
        <v>0</v>
      </c>
      <c r="AM226" s="120">
        <f t="shared" si="102"/>
        <v>0</v>
      </c>
      <c r="AN226" s="120">
        <f t="shared" si="102"/>
        <v>0</v>
      </c>
      <c r="AO226" s="120">
        <f t="shared" si="102"/>
        <v>0</v>
      </c>
      <c r="AP226" s="120">
        <f t="shared" si="102"/>
        <v>0</v>
      </c>
      <c r="AQ226" s="120">
        <f t="shared" si="102"/>
        <v>0</v>
      </c>
      <c r="AR226" s="120">
        <f t="shared" si="102"/>
        <v>0</v>
      </c>
      <c r="AS226" s="120">
        <f t="shared" si="102"/>
        <v>0</v>
      </c>
      <c r="AT226" s="120">
        <f t="shared" si="102"/>
        <v>0</v>
      </c>
      <c r="AU226" s="120">
        <f t="shared" si="103"/>
        <v>0</v>
      </c>
      <c r="AV226" s="120">
        <f t="shared" si="103"/>
        <v>0</v>
      </c>
      <c r="AW226" s="120">
        <f t="shared" si="103"/>
        <v>0</v>
      </c>
      <c r="AX226" s="120">
        <f t="shared" si="103"/>
        <v>0</v>
      </c>
      <c r="AY226" s="120">
        <f t="shared" si="103"/>
        <v>0</v>
      </c>
      <c r="AZ226" s="120">
        <f t="shared" si="103"/>
        <v>0</v>
      </c>
      <c r="BA226" s="120">
        <f t="shared" si="103"/>
        <v>0</v>
      </c>
      <c r="BB226" s="120">
        <f t="shared" si="103"/>
        <v>0</v>
      </c>
      <c r="BC226" s="120">
        <f t="shared" si="103"/>
        <v>0</v>
      </c>
      <c r="BD226" s="120">
        <f t="shared" si="103"/>
        <v>0</v>
      </c>
      <c r="BE226" s="120">
        <f t="shared" si="104"/>
        <v>0</v>
      </c>
      <c r="BF226" s="120">
        <f t="shared" si="104"/>
        <v>0</v>
      </c>
      <c r="BG226" s="120">
        <f t="shared" si="104"/>
        <v>0</v>
      </c>
      <c r="BH226" s="120">
        <f t="shared" si="104"/>
        <v>0</v>
      </c>
      <c r="BI226" s="120">
        <f t="shared" si="104"/>
        <v>0</v>
      </c>
      <c r="BJ226" s="120">
        <f t="shared" si="104"/>
        <v>0</v>
      </c>
      <c r="BK226" s="120">
        <f t="shared" si="104"/>
        <v>0</v>
      </c>
      <c r="BN226" s="116">
        <f t="shared" si="93"/>
        <v>11000</v>
      </c>
      <c r="BO226" s="120">
        <f t="shared" si="105"/>
        <v>0</v>
      </c>
      <c r="BP226" s="120">
        <f t="shared" si="105"/>
        <v>0</v>
      </c>
      <c r="BQ226" s="120"/>
      <c r="BR226" s="120">
        <f t="shared" si="106"/>
        <v>0</v>
      </c>
      <c r="BS226" s="120">
        <f t="shared" si="106"/>
        <v>0</v>
      </c>
      <c r="BT226" s="120">
        <f t="shared" si="106"/>
        <v>0</v>
      </c>
      <c r="BU226" s="120">
        <f t="shared" si="106"/>
        <v>0</v>
      </c>
      <c r="BV226" s="120">
        <f t="shared" si="106"/>
        <v>0</v>
      </c>
      <c r="BW226" s="120">
        <f t="shared" si="106"/>
        <v>0</v>
      </c>
      <c r="BX226" s="120">
        <f t="shared" si="106"/>
        <v>0</v>
      </c>
      <c r="BY226" s="120">
        <f t="shared" si="106"/>
        <v>0</v>
      </c>
      <c r="BZ226" s="120">
        <f t="shared" si="106"/>
        <v>0</v>
      </c>
      <c r="CA226" s="120">
        <f t="shared" si="106"/>
        <v>0</v>
      </c>
      <c r="CB226" s="120">
        <f t="shared" si="107"/>
        <v>0</v>
      </c>
      <c r="CC226" s="120">
        <f t="shared" si="107"/>
        <v>0</v>
      </c>
      <c r="CD226" s="120">
        <f t="shared" si="107"/>
        <v>0</v>
      </c>
      <c r="CE226" s="120">
        <f t="shared" si="107"/>
        <v>0</v>
      </c>
      <c r="CF226" s="120">
        <f t="shared" si="107"/>
        <v>0</v>
      </c>
      <c r="CG226" s="120">
        <f t="shared" si="107"/>
        <v>0</v>
      </c>
      <c r="CH226" s="120">
        <f t="shared" si="107"/>
        <v>0</v>
      </c>
      <c r="CI226" s="120">
        <f t="shared" si="107"/>
        <v>0</v>
      </c>
      <c r="CJ226" s="120">
        <f t="shared" si="107"/>
        <v>0</v>
      </c>
      <c r="CK226" s="120">
        <f t="shared" si="107"/>
        <v>0</v>
      </c>
      <c r="CL226" s="120">
        <f t="shared" si="108"/>
        <v>0</v>
      </c>
      <c r="CM226" s="120">
        <f t="shared" si="108"/>
        <v>0</v>
      </c>
      <c r="CN226" s="120">
        <f t="shared" si="108"/>
        <v>0</v>
      </c>
      <c r="CO226" s="120">
        <f t="shared" si="108"/>
        <v>0</v>
      </c>
      <c r="CP226" s="120">
        <f t="shared" si="108"/>
        <v>0</v>
      </c>
      <c r="CQ226" s="120">
        <f t="shared" si="108"/>
        <v>0</v>
      </c>
      <c r="CR226" s="120">
        <f t="shared" si="108"/>
        <v>0</v>
      </c>
      <c r="CS226" s="120">
        <f t="shared" si="108"/>
        <v>0</v>
      </c>
      <c r="CT226" s="120">
        <f t="shared" si="108"/>
        <v>0</v>
      </c>
      <c r="CU226" s="120">
        <f t="shared" si="108"/>
        <v>0</v>
      </c>
      <c r="CV226" s="120">
        <f t="shared" si="108"/>
        <v>0</v>
      </c>
      <c r="CW226" s="120">
        <f t="shared" si="108"/>
        <v>0</v>
      </c>
      <c r="CX226" s="120">
        <f t="shared" si="108"/>
        <v>0</v>
      </c>
      <c r="CY226" s="120">
        <f t="shared" si="108"/>
        <v>0</v>
      </c>
    </row>
    <row r="227" spans="1:103" ht="12" hidden="1">
      <c r="A227" s="18"/>
      <c r="B227" s="18"/>
      <c r="C227" s="18"/>
      <c r="D227" s="18"/>
      <c r="E227" s="18"/>
      <c r="F227" s="18"/>
      <c r="G227" s="18"/>
      <c r="H227" s="18"/>
      <c r="I227" s="18"/>
      <c r="J227" s="18"/>
      <c r="K227" s="18"/>
      <c r="L227" s="18"/>
      <c r="M227" s="18"/>
      <c r="N227" s="18"/>
      <c r="O227" s="18"/>
      <c r="P227" s="18"/>
      <c r="Q227" s="18"/>
      <c r="R227" s="18"/>
      <c r="S227" s="18"/>
      <c r="T227" s="18"/>
      <c r="U227" s="18"/>
      <c r="Z227" s="116">
        <f t="shared" si="92"/>
        <v>12000</v>
      </c>
      <c r="AA227" s="120">
        <f t="shared" si="101"/>
        <v>0</v>
      </c>
      <c r="AB227" s="120">
        <f t="shared" si="101"/>
        <v>0</v>
      </c>
      <c r="AC227" s="120">
        <f t="shared" si="101"/>
        <v>0</v>
      </c>
      <c r="AD227" s="120">
        <f t="shared" si="101"/>
        <v>0</v>
      </c>
      <c r="AE227" s="120">
        <f t="shared" si="101"/>
        <v>0</v>
      </c>
      <c r="AF227" s="120">
        <f t="shared" si="101"/>
        <v>0</v>
      </c>
      <c r="AG227" s="120">
        <f t="shared" si="101"/>
        <v>0</v>
      </c>
      <c r="AH227" s="120">
        <f t="shared" si="101"/>
        <v>0</v>
      </c>
      <c r="AI227" s="120">
        <f t="shared" si="101"/>
        <v>0</v>
      </c>
      <c r="AJ227" s="120">
        <f t="shared" si="101"/>
        <v>0</v>
      </c>
      <c r="AK227" s="120">
        <f t="shared" si="102"/>
        <v>0</v>
      </c>
      <c r="AL227" s="120">
        <f t="shared" si="102"/>
        <v>0</v>
      </c>
      <c r="AM227" s="120">
        <f t="shared" si="102"/>
        <v>0</v>
      </c>
      <c r="AN227" s="120">
        <f t="shared" si="102"/>
        <v>0</v>
      </c>
      <c r="AO227" s="120">
        <f t="shared" si="102"/>
        <v>0</v>
      </c>
      <c r="AP227" s="120">
        <f t="shared" si="102"/>
        <v>0</v>
      </c>
      <c r="AQ227" s="120">
        <f t="shared" si="102"/>
        <v>0</v>
      </c>
      <c r="AR227" s="120">
        <f t="shared" si="102"/>
        <v>0</v>
      </c>
      <c r="AS227" s="120">
        <f t="shared" si="102"/>
        <v>0</v>
      </c>
      <c r="AT227" s="120">
        <f t="shared" si="102"/>
        <v>0</v>
      </c>
      <c r="AU227" s="120">
        <f t="shared" si="103"/>
        <v>0</v>
      </c>
      <c r="AV227" s="120">
        <f t="shared" si="103"/>
        <v>0</v>
      </c>
      <c r="AW227" s="120">
        <f t="shared" si="103"/>
        <v>0</v>
      </c>
      <c r="AX227" s="120">
        <f t="shared" si="103"/>
        <v>0</v>
      </c>
      <c r="AY227" s="120">
        <f t="shared" si="103"/>
        <v>0</v>
      </c>
      <c r="AZ227" s="120">
        <f t="shared" si="103"/>
        <v>0</v>
      </c>
      <c r="BA227" s="120">
        <f t="shared" si="103"/>
        <v>0</v>
      </c>
      <c r="BB227" s="120">
        <f t="shared" si="103"/>
        <v>0</v>
      </c>
      <c r="BC227" s="120">
        <f t="shared" si="103"/>
        <v>0</v>
      </c>
      <c r="BD227" s="120">
        <f t="shared" si="103"/>
        <v>0</v>
      </c>
      <c r="BE227" s="120">
        <f t="shared" si="104"/>
        <v>0</v>
      </c>
      <c r="BF227" s="120">
        <f t="shared" si="104"/>
        <v>0</v>
      </c>
      <c r="BG227" s="120">
        <f t="shared" si="104"/>
        <v>0</v>
      </c>
      <c r="BH227" s="120">
        <f t="shared" si="104"/>
        <v>0</v>
      </c>
      <c r="BI227" s="120">
        <f t="shared" si="104"/>
        <v>0</v>
      </c>
      <c r="BJ227" s="120">
        <f t="shared" si="104"/>
        <v>0</v>
      </c>
      <c r="BK227" s="120">
        <f t="shared" si="104"/>
        <v>0</v>
      </c>
      <c r="BN227" s="116">
        <f t="shared" si="93"/>
        <v>12000</v>
      </c>
      <c r="BO227" s="120">
        <f t="shared" si="105"/>
        <v>0</v>
      </c>
      <c r="BP227" s="120">
        <f t="shared" si="105"/>
        <v>0</v>
      </c>
      <c r="BQ227" s="120"/>
      <c r="BR227" s="120">
        <f t="shared" si="106"/>
        <v>0</v>
      </c>
      <c r="BS227" s="120">
        <f t="shared" si="106"/>
        <v>0</v>
      </c>
      <c r="BT227" s="120">
        <f t="shared" si="106"/>
        <v>0</v>
      </c>
      <c r="BU227" s="120">
        <f t="shared" si="106"/>
        <v>0</v>
      </c>
      <c r="BV227" s="120">
        <f t="shared" si="106"/>
        <v>0</v>
      </c>
      <c r="BW227" s="120">
        <f t="shared" si="106"/>
        <v>0</v>
      </c>
      <c r="BX227" s="120">
        <f t="shared" si="106"/>
        <v>0</v>
      </c>
      <c r="BY227" s="120">
        <f t="shared" si="106"/>
        <v>0</v>
      </c>
      <c r="BZ227" s="120">
        <f t="shared" si="106"/>
        <v>0</v>
      </c>
      <c r="CA227" s="120">
        <f t="shared" si="106"/>
        <v>0</v>
      </c>
      <c r="CB227" s="120">
        <f t="shared" si="107"/>
        <v>0</v>
      </c>
      <c r="CC227" s="120">
        <f t="shared" si="107"/>
        <v>0</v>
      </c>
      <c r="CD227" s="120">
        <f t="shared" si="107"/>
        <v>0</v>
      </c>
      <c r="CE227" s="120">
        <f t="shared" si="107"/>
        <v>0</v>
      </c>
      <c r="CF227" s="120">
        <f t="shared" si="107"/>
        <v>0</v>
      </c>
      <c r="CG227" s="120">
        <f t="shared" si="107"/>
        <v>0</v>
      </c>
      <c r="CH227" s="120">
        <f t="shared" si="107"/>
        <v>0</v>
      </c>
      <c r="CI227" s="120">
        <f t="shared" si="107"/>
        <v>0</v>
      </c>
      <c r="CJ227" s="120">
        <f t="shared" si="107"/>
        <v>0</v>
      </c>
      <c r="CK227" s="120">
        <f t="shared" si="107"/>
        <v>0</v>
      </c>
      <c r="CL227" s="120">
        <f t="shared" si="108"/>
        <v>0</v>
      </c>
      <c r="CM227" s="120">
        <f t="shared" si="108"/>
        <v>0</v>
      </c>
      <c r="CN227" s="120">
        <f t="shared" si="108"/>
        <v>0</v>
      </c>
      <c r="CO227" s="120">
        <f t="shared" si="108"/>
        <v>0</v>
      </c>
      <c r="CP227" s="120">
        <f t="shared" si="108"/>
        <v>0</v>
      </c>
      <c r="CQ227" s="120">
        <f t="shared" si="108"/>
        <v>0</v>
      </c>
      <c r="CR227" s="120">
        <f t="shared" si="108"/>
        <v>0</v>
      </c>
      <c r="CS227" s="120">
        <f t="shared" si="108"/>
        <v>0</v>
      </c>
      <c r="CT227" s="120">
        <f t="shared" si="108"/>
        <v>0</v>
      </c>
      <c r="CU227" s="120">
        <f t="shared" si="108"/>
        <v>0</v>
      </c>
      <c r="CV227" s="120">
        <f t="shared" si="108"/>
        <v>0</v>
      </c>
      <c r="CW227" s="120">
        <f t="shared" si="108"/>
        <v>0</v>
      </c>
      <c r="CX227" s="120">
        <f t="shared" si="108"/>
        <v>0</v>
      </c>
      <c r="CY227" s="120">
        <f t="shared" si="108"/>
        <v>0</v>
      </c>
    </row>
    <row r="228" spans="1:103" ht="12" hidden="1">
      <c r="A228" s="18"/>
      <c r="B228" s="18"/>
      <c r="C228" s="18"/>
      <c r="D228" s="18"/>
      <c r="E228" s="18"/>
      <c r="F228" s="18"/>
      <c r="G228" s="18"/>
      <c r="H228" s="18"/>
      <c r="I228" s="18"/>
      <c r="J228" s="18"/>
      <c r="K228" s="18"/>
      <c r="L228" s="18"/>
      <c r="M228" s="18"/>
      <c r="N228" s="18"/>
      <c r="O228" s="18"/>
      <c r="P228" s="18"/>
      <c r="Q228" s="18"/>
      <c r="R228" s="18"/>
      <c r="S228" s="18"/>
      <c r="T228" s="18"/>
      <c r="U228" s="18"/>
      <c r="Z228" s="116">
        <f t="shared" si="92"/>
        <v>13000</v>
      </c>
      <c r="AA228" s="120">
        <f t="shared" si="101"/>
        <v>0</v>
      </c>
      <c r="AB228" s="120">
        <f t="shared" si="101"/>
        <v>0</v>
      </c>
      <c r="AC228" s="120">
        <f t="shared" si="101"/>
        <v>0</v>
      </c>
      <c r="AD228" s="120">
        <f t="shared" si="101"/>
        <v>0</v>
      </c>
      <c r="AE228" s="120">
        <f t="shared" si="101"/>
        <v>0</v>
      </c>
      <c r="AF228" s="120">
        <f t="shared" si="101"/>
        <v>0</v>
      </c>
      <c r="AG228" s="120">
        <f t="shared" si="101"/>
        <v>0</v>
      </c>
      <c r="AH228" s="120">
        <f t="shared" si="101"/>
        <v>0</v>
      </c>
      <c r="AI228" s="120">
        <f t="shared" si="101"/>
        <v>0</v>
      </c>
      <c r="AJ228" s="120">
        <f t="shared" si="101"/>
        <v>0</v>
      </c>
      <c r="AK228" s="120">
        <f t="shared" si="102"/>
        <v>0</v>
      </c>
      <c r="AL228" s="120">
        <f t="shared" si="102"/>
        <v>0</v>
      </c>
      <c r="AM228" s="120">
        <f t="shared" si="102"/>
        <v>0</v>
      </c>
      <c r="AN228" s="120">
        <f t="shared" si="102"/>
        <v>0</v>
      </c>
      <c r="AO228" s="120">
        <f t="shared" si="102"/>
        <v>0</v>
      </c>
      <c r="AP228" s="120">
        <f t="shared" si="102"/>
        <v>0</v>
      </c>
      <c r="AQ228" s="120">
        <f t="shared" si="102"/>
        <v>0</v>
      </c>
      <c r="AR228" s="120">
        <f t="shared" si="102"/>
        <v>0</v>
      </c>
      <c r="AS228" s="120">
        <f t="shared" si="102"/>
        <v>0</v>
      </c>
      <c r="AT228" s="120">
        <f t="shared" si="102"/>
        <v>0</v>
      </c>
      <c r="AU228" s="120">
        <f t="shared" si="103"/>
        <v>0</v>
      </c>
      <c r="AV228" s="120">
        <f t="shared" si="103"/>
        <v>0</v>
      </c>
      <c r="AW228" s="120">
        <f t="shared" si="103"/>
        <v>0</v>
      </c>
      <c r="AX228" s="120">
        <f t="shared" si="103"/>
        <v>0</v>
      </c>
      <c r="AY228" s="120">
        <f t="shared" si="103"/>
        <v>0</v>
      </c>
      <c r="AZ228" s="120">
        <f t="shared" si="103"/>
        <v>0</v>
      </c>
      <c r="BA228" s="120">
        <f t="shared" si="103"/>
        <v>0</v>
      </c>
      <c r="BB228" s="120">
        <f t="shared" si="103"/>
        <v>0</v>
      </c>
      <c r="BC228" s="120">
        <f t="shared" si="103"/>
        <v>0</v>
      </c>
      <c r="BD228" s="120">
        <f t="shared" si="103"/>
        <v>0</v>
      </c>
      <c r="BE228" s="120">
        <f t="shared" si="104"/>
        <v>0</v>
      </c>
      <c r="BF228" s="120">
        <f t="shared" si="104"/>
        <v>0</v>
      </c>
      <c r="BG228" s="120">
        <f t="shared" si="104"/>
        <v>0</v>
      </c>
      <c r="BH228" s="120">
        <f t="shared" si="104"/>
        <v>0</v>
      </c>
      <c r="BI228" s="120">
        <f t="shared" si="104"/>
        <v>0</v>
      </c>
      <c r="BJ228" s="120">
        <f t="shared" si="104"/>
        <v>0</v>
      </c>
      <c r="BK228" s="120">
        <f t="shared" si="104"/>
        <v>0</v>
      </c>
      <c r="BN228" s="116">
        <f t="shared" si="93"/>
        <v>13000</v>
      </c>
      <c r="BO228" s="120">
        <f t="shared" si="105"/>
        <v>0</v>
      </c>
      <c r="BP228" s="120">
        <f t="shared" si="105"/>
        <v>0</v>
      </c>
      <c r="BQ228" s="120"/>
      <c r="BR228" s="120">
        <f t="shared" si="106"/>
        <v>0</v>
      </c>
      <c r="BS228" s="120">
        <f t="shared" si="106"/>
        <v>0</v>
      </c>
      <c r="BT228" s="120">
        <f t="shared" si="106"/>
        <v>0</v>
      </c>
      <c r="BU228" s="120">
        <f t="shared" si="106"/>
        <v>0</v>
      </c>
      <c r="BV228" s="120">
        <f t="shared" si="106"/>
        <v>0</v>
      </c>
      <c r="BW228" s="120">
        <f t="shared" si="106"/>
        <v>0</v>
      </c>
      <c r="BX228" s="120">
        <f t="shared" si="106"/>
        <v>0</v>
      </c>
      <c r="BY228" s="120">
        <f t="shared" si="106"/>
        <v>0</v>
      </c>
      <c r="BZ228" s="120">
        <f t="shared" si="106"/>
        <v>0</v>
      </c>
      <c r="CA228" s="120">
        <f t="shared" si="106"/>
        <v>0</v>
      </c>
      <c r="CB228" s="120">
        <f t="shared" si="107"/>
        <v>0</v>
      </c>
      <c r="CC228" s="120">
        <f t="shared" si="107"/>
        <v>0</v>
      </c>
      <c r="CD228" s="120">
        <f t="shared" si="107"/>
        <v>0</v>
      </c>
      <c r="CE228" s="120">
        <f t="shared" si="107"/>
        <v>0</v>
      </c>
      <c r="CF228" s="120">
        <f t="shared" si="107"/>
        <v>0</v>
      </c>
      <c r="CG228" s="120">
        <f t="shared" si="107"/>
        <v>0</v>
      </c>
      <c r="CH228" s="120">
        <f t="shared" si="107"/>
        <v>0</v>
      </c>
      <c r="CI228" s="120">
        <f t="shared" si="107"/>
        <v>0</v>
      </c>
      <c r="CJ228" s="120">
        <f t="shared" si="107"/>
        <v>0</v>
      </c>
      <c r="CK228" s="120">
        <f t="shared" si="107"/>
        <v>0</v>
      </c>
      <c r="CL228" s="120">
        <f t="shared" si="108"/>
        <v>0</v>
      </c>
      <c r="CM228" s="120">
        <f t="shared" si="108"/>
        <v>0</v>
      </c>
      <c r="CN228" s="120">
        <f t="shared" si="108"/>
        <v>0</v>
      </c>
      <c r="CO228" s="120">
        <f t="shared" si="108"/>
        <v>0</v>
      </c>
      <c r="CP228" s="120">
        <f t="shared" si="108"/>
        <v>0</v>
      </c>
      <c r="CQ228" s="120">
        <f t="shared" si="108"/>
        <v>0</v>
      </c>
      <c r="CR228" s="120">
        <f t="shared" si="108"/>
        <v>0</v>
      </c>
      <c r="CS228" s="120">
        <f t="shared" si="108"/>
        <v>0</v>
      </c>
      <c r="CT228" s="120">
        <f t="shared" si="108"/>
        <v>0</v>
      </c>
      <c r="CU228" s="120">
        <f t="shared" si="108"/>
        <v>0</v>
      </c>
      <c r="CV228" s="120">
        <f t="shared" si="108"/>
        <v>0</v>
      </c>
      <c r="CW228" s="120">
        <f t="shared" si="108"/>
        <v>0</v>
      </c>
      <c r="CX228" s="120">
        <f t="shared" si="108"/>
        <v>0</v>
      </c>
      <c r="CY228" s="120">
        <f t="shared" si="108"/>
        <v>0</v>
      </c>
    </row>
    <row r="229" spans="1:103" ht="12" hidden="1">
      <c r="A229" s="18"/>
      <c r="B229" s="18"/>
      <c r="C229" s="18"/>
      <c r="D229" s="18"/>
      <c r="E229" s="18"/>
      <c r="F229" s="18"/>
      <c r="G229" s="18"/>
      <c r="H229" s="18"/>
      <c r="I229" s="18"/>
      <c r="J229" s="18"/>
      <c r="K229" s="18"/>
      <c r="L229" s="18"/>
      <c r="M229" s="18"/>
      <c r="N229" s="18"/>
      <c r="O229" s="18"/>
      <c r="P229" s="18"/>
      <c r="Q229" s="18"/>
      <c r="R229" s="18"/>
      <c r="S229" s="18"/>
      <c r="T229" s="18"/>
      <c r="U229" s="18"/>
      <c r="Z229" s="116">
        <f t="shared" si="92"/>
        <v>14000</v>
      </c>
      <c r="AA229" s="120">
        <f t="shared" si="101"/>
        <v>0</v>
      </c>
      <c r="AB229" s="120">
        <f t="shared" si="101"/>
        <v>0</v>
      </c>
      <c r="AC229" s="120">
        <f t="shared" si="101"/>
        <v>0</v>
      </c>
      <c r="AD229" s="120">
        <f t="shared" si="101"/>
        <v>0</v>
      </c>
      <c r="AE229" s="120">
        <f t="shared" si="101"/>
        <v>0</v>
      </c>
      <c r="AF229" s="120">
        <f t="shared" si="101"/>
        <v>0</v>
      </c>
      <c r="AG229" s="120">
        <f t="shared" si="101"/>
        <v>0</v>
      </c>
      <c r="AH229" s="120">
        <f t="shared" si="101"/>
        <v>0</v>
      </c>
      <c r="AI229" s="120">
        <f t="shared" si="101"/>
        <v>0</v>
      </c>
      <c r="AJ229" s="120">
        <f t="shared" si="101"/>
        <v>0</v>
      </c>
      <c r="AK229" s="120">
        <f t="shared" si="102"/>
        <v>0</v>
      </c>
      <c r="AL229" s="120">
        <f t="shared" si="102"/>
        <v>0</v>
      </c>
      <c r="AM229" s="120">
        <f t="shared" si="102"/>
        <v>0</v>
      </c>
      <c r="AN229" s="120">
        <f t="shared" si="102"/>
        <v>0</v>
      </c>
      <c r="AO229" s="120">
        <f t="shared" si="102"/>
        <v>0</v>
      </c>
      <c r="AP229" s="120">
        <f t="shared" si="102"/>
        <v>0</v>
      </c>
      <c r="AQ229" s="120">
        <f t="shared" si="102"/>
        <v>0</v>
      </c>
      <c r="AR229" s="120">
        <f t="shared" si="102"/>
        <v>0</v>
      </c>
      <c r="AS229" s="120">
        <f t="shared" si="102"/>
        <v>0</v>
      </c>
      <c r="AT229" s="120">
        <f t="shared" si="102"/>
        <v>0</v>
      </c>
      <c r="AU229" s="120">
        <f t="shared" si="103"/>
        <v>0</v>
      </c>
      <c r="AV229" s="120">
        <f t="shared" si="103"/>
        <v>0</v>
      </c>
      <c r="AW229" s="120">
        <f t="shared" si="103"/>
        <v>0</v>
      </c>
      <c r="AX229" s="120">
        <f t="shared" si="103"/>
        <v>0</v>
      </c>
      <c r="AY229" s="120">
        <f t="shared" si="103"/>
        <v>0</v>
      </c>
      <c r="AZ229" s="120">
        <f t="shared" si="103"/>
        <v>0</v>
      </c>
      <c r="BA229" s="120">
        <f t="shared" si="103"/>
        <v>0</v>
      </c>
      <c r="BB229" s="120">
        <f t="shared" si="103"/>
        <v>0</v>
      </c>
      <c r="BC229" s="120">
        <f t="shared" si="103"/>
        <v>0</v>
      </c>
      <c r="BD229" s="120">
        <f t="shared" si="103"/>
        <v>0</v>
      </c>
      <c r="BE229" s="120">
        <f t="shared" si="104"/>
        <v>0</v>
      </c>
      <c r="BF229" s="120">
        <f t="shared" si="104"/>
        <v>0</v>
      </c>
      <c r="BG229" s="120">
        <f t="shared" si="104"/>
        <v>0</v>
      </c>
      <c r="BH229" s="120">
        <f t="shared" si="104"/>
        <v>0</v>
      </c>
      <c r="BI229" s="120">
        <f t="shared" si="104"/>
        <v>0</v>
      </c>
      <c r="BJ229" s="120">
        <f t="shared" si="104"/>
        <v>0</v>
      </c>
      <c r="BK229" s="120">
        <f t="shared" si="104"/>
        <v>0</v>
      </c>
      <c r="BN229" s="116">
        <f t="shared" si="93"/>
        <v>14000</v>
      </c>
      <c r="BO229" s="120">
        <f t="shared" si="105"/>
        <v>0</v>
      </c>
      <c r="BP229" s="120">
        <f t="shared" si="105"/>
        <v>0</v>
      </c>
      <c r="BQ229" s="120"/>
      <c r="BR229" s="120">
        <f t="shared" si="106"/>
        <v>0</v>
      </c>
      <c r="BS229" s="120">
        <f t="shared" si="106"/>
        <v>0</v>
      </c>
      <c r="BT229" s="120">
        <f t="shared" si="106"/>
        <v>0</v>
      </c>
      <c r="BU229" s="120">
        <f t="shared" si="106"/>
        <v>0</v>
      </c>
      <c r="BV229" s="120">
        <f t="shared" si="106"/>
        <v>0</v>
      </c>
      <c r="BW229" s="120">
        <f t="shared" si="106"/>
        <v>0</v>
      </c>
      <c r="BX229" s="120">
        <f t="shared" si="106"/>
        <v>0</v>
      </c>
      <c r="BY229" s="120">
        <f t="shared" si="106"/>
        <v>0</v>
      </c>
      <c r="BZ229" s="120">
        <f t="shared" si="106"/>
        <v>0</v>
      </c>
      <c r="CA229" s="120">
        <f t="shared" si="106"/>
        <v>0</v>
      </c>
      <c r="CB229" s="120">
        <f t="shared" si="107"/>
        <v>0</v>
      </c>
      <c r="CC229" s="120">
        <f t="shared" si="107"/>
        <v>0</v>
      </c>
      <c r="CD229" s="120">
        <f t="shared" si="107"/>
        <v>0</v>
      </c>
      <c r="CE229" s="120">
        <f t="shared" si="107"/>
        <v>0</v>
      </c>
      <c r="CF229" s="120">
        <f t="shared" si="107"/>
        <v>0</v>
      </c>
      <c r="CG229" s="120">
        <f t="shared" si="107"/>
        <v>0</v>
      </c>
      <c r="CH229" s="120">
        <f t="shared" si="107"/>
        <v>0</v>
      </c>
      <c r="CI229" s="120">
        <f t="shared" si="107"/>
        <v>0</v>
      </c>
      <c r="CJ229" s="120">
        <f t="shared" si="107"/>
        <v>0</v>
      </c>
      <c r="CK229" s="120">
        <f t="shared" si="107"/>
        <v>0</v>
      </c>
      <c r="CL229" s="120">
        <f t="shared" si="108"/>
        <v>0</v>
      </c>
      <c r="CM229" s="120">
        <f t="shared" si="108"/>
        <v>0</v>
      </c>
      <c r="CN229" s="120">
        <f t="shared" si="108"/>
        <v>0</v>
      </c>
      <c r="CO229" s="120">
        <f t="shared" si="108"/>
        <v>0</v>
      </c>
      <c r="CP229" s="120">
        <f t="shared" si="108"/>
        <v>0</v>
      </c>
      <c r="CQ229" s="120">
        <f t="shared" si="108"/>
        <v>0</v>
      </c>
      <c r="CR229" s="120">
        <f t="shared" si="108"/>
        <v>0</v>
      </c>
      <c r="CS229" s="120">
        <f t="shared" si="108"/>
        <v>0</v>
      </c>
      <c r="CT229" s="120">
        <f t="shared" si="108"/>
        <v>0</v>
      </c>
      <c r="CU229" s="120">
        <f t="shared" si="108"/>
        <v>0</v>
      </c>
      <c r="CV229" s="120">
        <f t="shared" si="108"/>
        <v>0</v>
      </c>
      <c r="CW229" s="120">
        <f t="shared" si="108"/>
        <v>0</v>
      </c>
      <c r="CX229" s="120">
        <f t="shared" si="108"/>
        <v>0</v>
      </c>
      <c r="CY229" s="120">
        <f t="shared" si="108"/>
        <v>0</v>
      </c>
    </row>
    <row r="230" spans="1:103" ht="12" hidden="1">
      <c r="A230" s="18"/>
      <c r="B230" s="18"/>
      <c r="C230" s="18"/>
      <c r="D230" s="18"/>
      <c r="E230" s="18"/>
      <c r="F230" s="18"/>
      <c r="G230" s="18"/>
      <c r="H230" s="18"/>
      <c r="I230" s="18"/>
      <c r="J230" s="18"/>
      <c r="K230" s="18"/>
      <c r="L230" s="18"/>
      <c r="M230" s="18"/>
      <c r="N230" s="18"/>
      <c r="O230" s="18"/>
      <c r="P230" s="18"/>
      <c r="Q230" s="18"/>
      <c r="R230" s="18"/>
      <c r="S230" s="18"/>
      <c r="T230" s="18"/>
      <c r="U230" s="18"/>
      <c r="Z230" s="116">
        <f t="shared" si="92"/>
        <v>15000</v>
      </c>
      <c r="AA230" s="120">
        <f aca="true" t="shared" si="109" ref="AA230:AJ238">_xlfn.SUMIFS($C$48:$C$123,$E$48:$E$123,AA$199,$D$48:$D$123,$Z230,$B$48:$B$123,$Z$197)</f>
        <v>0</v>
      </c>
      <c r="AB230" s="120">
        <f t="shared" si="109"/>
        <v>0</v>
      </c>
      <c r="AC230" s="120">
        <f t="shared" si="109"/>
        <v>0</v>
      </c>
      <c r="AD230" s="120">
        <f t="shared" si="109"/>
        <v>0</v>
      </c>
      <c r="AE230" s="120">
        <f t="shared" si="109"/>
        <v>0</v>
      </c>
      <c r="AF230" s="120">
        <f t="shared" si="109"/>
        <v>0</v>
      </c>
      <c r="AG230" s="120">
        <f t="shared" si="109"/>
        <v>0</v>
      </c>
      <c r="AH230" s="120">
        <f t="shared" si="109"/>
        <v>0</v>
      </c>
      <c r="AI230" s="120">
        <f t="shared" si="109"/>
        <v>0</v>
      </c>
      <c r="AJ230" s="120">
        <f t="shared" si="109"/>
        <v>0</v>
      </c>
      <c r="AK230" s="120">
        <f aca="true" t="shared" si="110" ref="AK230:AT238">_xlfn.SUMIFS($C$48:$C$123,$E$48:$E$123,AK$199,$D$48:$D$123,$Z230,$B$48:$B$123,$Z$197)</f>
        <v>0</v>
      </c>
      <c r="AL230" s="120">
        <f t="shared" si="110"/>
        <v>0</v>
      </c>
      <c r="AM230" s="120">
        <f t="shared" si="110"/>
        <v>0</v>
      </c>
      <c r="AN230" s="120">
        <f t="shared" si="110"/>
        <v>0</v>
      </c>
      <c r="AO230" s="120">
        <f t="shared" si="110"/>
        <v>0</v>
      </c>
      <c r="AP230" s="120">
        <f t="shared" si="110"/>
        <v>0</v>
      </c>
      <c r="AQ230" s="120">
        <f t="shared" si="110"/>
        <v>0</v>
      </c>
      <c r="AR230" s="120">
        <f t="shared" si="110"/>
        <v>0</v>
      </c>
      <c r="AS230" s="120">
        <f t="shared" si="110"/>
        <v>0</v>
      </c>
      <c r="AT230" s="120">
        <f t="shared" si="110"/>
        <v>0</v>
      </c>
      <c r="AU230" s="120">
        <f aca="true" t="shared" si="111" ref="AU230:BD238">_xlfn.SUMIFS($C$48:$C$123,$E$48:$E$123,AU$199,$D$48:$D$123,$Z230,$B$48:$B$123,$Z$197)</f>
        <v>0</v>
      </c>
      <c r="AV230" s="120">
        <f t="shared" si="111"/>
        <v>0</v>
      </c>
      <c r="AW230" s="120">
        <f t="shared" si="111"/>
        <v>0</v>
      </c>
      <c r="AX230" s="120">
        <f t="shared" si="111"/>
        <v>0</v>
      </c>
      <c r="AY230" s="120">
        <f t="shared" si="111"/>
        <v>0</v>
      </c>
      <c r="AZ230" s="120">
        <f t="shared" si="111"/>
        <v>0</v>
      </c>
      <c r="BA230" s="120">
        <f t="shared" si="111"/>
        <v>0</v>
      </c>
      <c r="BB230" s="120">
        <f t="shared" si="111"/>
        <v>0</v>
      </c>
      <c r="BC230" s="120">
        <f t="shared" si="111"/>
        <v>0</v>
      </c>
      <c r="BD230" s="120">
        <f t="shared" si="111"/>
        <v>0</v>
      </c>
      <c r="BE230" s="120">
        <f aca="true" t="shared" si="112" ref="BE230:BK238">_xlfn.SUMIFS($C$48:$C$123,$E$48:$E$123,BE$199,$D$48:$D$123,$Z230,$B$48:$B$123,$Z$197)</f>
        <v>0</v>
      </c>
      <c r="BF230" s="120">
        <f t="shared" si="112"/>
        <v>0</v>
      </c>
      <c r="BG230" s="120">
        <f t="shared" si="112"/>
        <v>0</v>
      </c>
      <c r="BH230" s="120">
        <f t="shared" si="112"/>
        <v>0</v>
      </c>
      <c r="BI230" s="120">
        <f t="shared" si="112"/>
        <v>0</v>
      </c>
      <c r="BJ230" s="120">
        <f t="shared" si="112"/>
        <v>0</v>
      </c>
      <c r="BK230" s="120">
        <f t="shared" si="112"/>
        <v>0</v>
      </c>
      <c r="BN230" s="116">
        <f t="shared" si="93"/>
        <v>15000</v>
      </c>
      <c r="BO230" s="120">
        <f t="shared" si="105"/>
        <v>0</v>
      </c>
      <c r="BP230" s="120">
        <f t="shared" si="105"/>
        <v>0</v>
      </c>
      <c r="BQ230" s="120"/>
      <c r="BR230" s="120">
        <f aca="true" t="shared" si="113" ref="BR230:CA238">_xlfn.SUMIFS($C$48:$C$123,$E$48:$E$123,BR$150,$D$48:$D$123,$Z230,$B$48:$B$123,$BN$197)</f>
        <v>0</v>
      </c>
      <c r="BS230" s="120">
        <f t="shared" si="113"/>
        <v>0</v>
      </c>
      <c r="BT230" s="120">
        <f t="shared" si="113"/>
        <v>0</v>
      </c>
      <c r="BU230" s="120">
        <f t="shared" si="113"/>
        <v>0</v>
      </c>
      <c r="BV230" s="120">
        <f t="shared" si="113"/>
        <v>0</v>
      </c>
      <c r="BW230" s="120">
        <f t="shared" si="113"/>
        <v>0</v>
      </c>
      <c r="BX230" s="120">
        <f t="shared" si="113"/>
        <v>0</v>
      </c>
      <c r="BY230" s="120">
        <f t="shared" si="113"/>
        <v>0</v>
      </c>
      <c r="BZ230" s="120">
        <f t="shared" si="113"/>
        <v>0</v>
      </c>
      <c r="CA230" s="120">
        <f t="shared" si="113"/>
        <v>0</v>
      </c>
      <c r="CB230" s="120">
        <f aca="true" t="shared" si="114" ref="CB230:CK238">_xlfn.SUMIFS($C$48:$C$123,$E$48:$E$123,CB$150,$D$48:$D$123,$Z230,$B$48:$B$123,$BN$197)</f>
        <v>0</v>
      </c>
      <c r="CC230" s="120">
        <f t="shared" si="114"/>
        <v>0</v>
      </c>
      <c r="CD230" s="120">
        <f t="shared" si="114"/>
        <v>0</v>
      </c>
      <c r="CE230" s="120">
        <f t="shared" si="114"/>
        <v>0</v>
      </c>
      <c r="CF230" s="120">
        <f t="shared" si="114"/>
        <v>0</v>
      </c>
      <c r="CG230" s="120">
        <f t="shared" si="114"/>
        <v>0</v>
      </c>
      <c r="CH230" s="120">
        <f t="shared" si="114"/>
        <v>0</v>
      </c>
      <c r="CI230" s="120">
        <f t="shared" si="114"/>
        <v>0</v>
      </c>
      <c r="CJ230" s="120">
        <f t="shared" si="114"/>
        <v>0</v>
      </c>
      <c r="CK230" s="120">
        <f t="shared" si="114"/>
        <v>0</v>
      </c>
      <c r="CL230" s="120">
        <f aca="true" t="shared" si="115" ref="CL230:CY238">_xlfn.SUMIFS($C$48:$C$123,$E$48:$E$123,CL$150,$D$48:$D$123,$Z230,$B$48:$B$123,$BN$197)</f>
        <v>0</v>
      </c>
      <c r="CM230" s="120">
        <f t="shared" si="115"/>
        <v>0</v>
      </c>
      <c r="CN230" s="120">
        <f t="shared" si="115"/>
        <v>0</v>
      </c>
      <c r="CO230" s="120">
        <f t="shared" si="115"/>
        <v>0</v>
      </c>
      <c r="CP230" s="120">
        <f t="shared" si="115"/>
        <v>0</v>
      </c>
      <c r="CQ230" s="120">
        <f t="shared" si="115"/>
        <v>0</v>
      </c>
      <c r="CR230" s="120">
        <f t="shared" si="115"/>
        <v>0</v>
      </c>
      <c r="CS230" s="120">
        <f t="shared" si="115"/>
        <v>0</v>
      </c>
      <c r="CT230" s="120">
        <f t="shared" si="115"/>
        <v>0</v>
      </c>
      <c r="CU230" s="120">
        <f t="shared" si="115"/>
        <v>0</v>
      </c>
      <c r="CV230" s="120">
        <f t="shared" si="115"/>
        <v>0</v>
      </c>
      <c r="CW230" s="120">
        <f t="shared" si="115"/>
        <v>0</v>
      </c>
      <c r="CX230" s="120">
        <f t="shared" si="115"/>
        <v>0</v>
      </c>
      <c r="CY230" s="120">
        <f t="shared" si="115"/>
        <v>0</v>
      </c>
    </row>
    <row r="231" spans="1:103" ht="12" hidden="1">
      <c r="A231" s="18"/>
      <c r="B231" s="18"/>
      <c r="C231" s="18"/>
      <c r="D231" s="18"/>
      <c r="E231" s="18"/>
      <c r="F231" s="18"/>
      <c r="G231" s="18"/>
      <c r="H231" s="18"/>
      <c r="I231" s="18"/>
      <c r="J231" s="18"/>
      <c r="K231" s="18"/>
      <c r="L231" s="18"/>
      <c r="M231" s="18"/>
      <c r="N231" s="18"/>
      <c r="O231" s="18"/>
      <c r="P231" s="18"/>
      <c r="Q231" s="18"/>
      <c r="R231" s="18"/>
      <c r="S231" s="18"/>
      <c r="T231" s="18"/>
      <c r="U231" s="18"/>
      <c r="Z231" s="116">
        <f t="shared" si="92"/>
        <v>17000</v>
      </c>
      <c r="AA231" s="120">
        <f t="shared" si="109"/>
        <v>0</v>
      </c>
      <c r="AB231" s="120">
        <f t="shared" si="109"/>
        <v>0</v>
      </c>
      <c r="AC231" s="120">
        <f t="shared" si="109"/>
        <v>0</v>
      </c>
      <c r="AD231" s="120">
        <f t="shared" si="109"/>
        <v>0</v>
      </c>
      <c r="AE231" s="120">
        <f t="shared" si="109"/>
        <v>0</v>
      </c>
      <c r="AF231" s="120">
        <f t="shared" si="109"/>
        <v>0</v>
      </c>
      <c r="AG231" s="120">
        <f t="shared" si="109"/>
        <v>0</v>
      </c>
      <c r="AH231" s="120">
        <f t="shared" si="109"/>
        <v>0</v>
      </c>
      <c r="AI231" s="120">
        <f t="shared" si="109"/>
        <v>0</v>
      </c>
      <c r="AJ231" s="120">
        <f t="shared" si="109"/>
        <v>0</v>
      </c>
      <c r="AK231" s="120">
        <f t="shared" si="110"/>
        <v>0</v>
      </c>
      <c r="AL231" s="120">
        <f t="shared" si="110"/>
        <v>0</v>
      </c>
      <c r="AM231" s="120">
        <f t="shared" si="110"/>
        <v>0</v>
      </c>
      <c r="AN231" s="120">
        <f t="shared" si="110"/>
        <v>0</v>
      </c>
      <c r="AO231" s="120">
        <f t="shared" si="110"/>
        <v>0</v>
      </c>
      <c r="AP231" s="120">
        <f t="shared" si="110"/>
        <v>0</v>
      </c>
      <c r="AQ231" s="120">
        <f t="shared" si="110"/>
        <v>0</v>
      </c>
      <c r="AR231" s="120">
        <f t="shared" si="110"/>
        <v>0</v>
      </c>
      <c r="AS231" s="120">
        <f t="shared" si="110"/>
        <v>0</v>
      </c>
      <c r="AT231" s="120">
        <f t="shared" si="110"/>
        <v>0</v>
      </c>
      <c r="AU231" s="120">
        <f t="shared" si="111"/>
        <v>0</v>
      </c>
      <c r="AV231" s="120">
        <f t="shared" si="111"/>
        <v>0</v>
      </c>
      <c r="AW231" s="120">
        <f t="shared" si="111"/>
        <v>0</v>
      </c>
      <c r="AX231" s="120">
        <f t="shared" si="111"/>
        <v>0</v>
      </c>
      <c r="AY231" s="120">
        <f t="shared" si="111"/>
        <v>0</v>
      </c>
      <c r="AZ231" s="120">
        <f t="shared" si="111"/>
        <v>0</v>
      </c>
      <c r="BA231" s="120">
        <f t="shared" si="111"/>
        <v>0</v>
      </c>
      <c r="BB231" s="120">
        <f t="shared" si="111"/>
        <v>0</v>
      </c>
      <c r="BC231" s="120">
        <f t="shared" si="111"/>
        <v>0</v>
      </c>
      <c r="BD231" s="120">
        <f t="shared" si="111"/>
        <v>0</v>
      </c>
      <c r="BE231" s="120">
        <f t="shared" si="112"/>
        <v>0</v>
      </c>
      <c r="BF231" s="120">
        <f t="shared" si="112"/>
        <v>0</v>
      </c>
      <c r="BG231" s="120">
        <f t="shared" si="112"/>
        <v>0</v>
      </c>
      <c r="BH231" s="120">
        <f t="shared" si="112"/>
        <v>0</v>
      </c>
      <c r="BI231" s="120">
        <f t="shared" si="112"/>
        <v>0</v>
      </c>
      <c r="BJ231" s="120">
        <f t="shared" si="112"/>
        <v>0</v>
      </c>
      <c r="BK231" s="120">
        <f t="shared" si="112"/>
        <v>0</v>
      </c>
      <c r="BN231" s="116">
        <f t="shared" si="93"/>
        <v>17000</v>
      </c>
      <c r="BO231" s="120">
        <f t="shared" si="105"/>
        <v>0</v>
      </c>
      <c r="BP231" s="120">
        <f t="shared" si="105"/>
        <v>0</v>
      </c>
      <c r="BQ231" s="120"/>
      <c r="BR231" s="120">
        <f t="shared" si="113"/>
        <v>0</v>
      </c>
      <c r="BS231" s="120">
        <f t="shared" si="113"/>
        <v>0</v>
      </c>
      <c r="BT231" s="120">
        <f t="shared" si="113"/>
        <v>0</v>
      </c>
      <c r="BU231" s="120">
        <f t="shared" si="113"/>
        <v>0</v>
      </c>
      <c r="BV231" s="120">
        <f t="shared" si="113"/>
        <v>0</v>
      </c>
      <c r="BW231" s="120">
        <f t="shared" si="113"/>
        <v>0</v>
      </c>
      <c r="BX231" s="120">
        <f t="shared" si="113"/>
        <v>0</v>
      </c>
      <c r="BY231" s="120">
        <f t="shared" si="113"/>
        <v>0</v>
      </c>
      <c r="BZ231" s="120">
        <f t="shared" si="113"/>
        <v>0</v>
      </c>
      <c r="CA231" s="120">
        <f t="shared" si="113"/>
        <v>0</v>
      </c>
      <c r="CB231" s="120">
        <f t="shared" si="114"/>
        <v>0</v>
      </c>
      <c r="CC231" s="120">
        <f t="shared" si="114"/>
        <v>0</v>
      </c>
      <c r="CD231" s="120">
        <f t="shared" si="114"/>
        <v>0</v>
      </c>
      <c r="CE231" s="120">
        <f t="shared" si="114"/>
        <v>0</v>
      </c>
      <c r="CF231" s="120">
        <f t="shared" si="114"/>
        <v>0</v>
      </c>
      <c r="CG231" s="120">
        <f t="shared" si="114"/>
        <v>0</v>
      </c>
      <c r="CH231" s="120">
        <f t="shared" si="114"/>
        <v>0</v>
      </c>
      <c r="CI231" s="120">
        <f t="shared" si="114"/>
        <v>0</v>
      </c>
      <c r="CJ231" s="120">
        <f t="shared" si="114"/>
        <v>0</v>
      </c>
      <c r="CK231" s="120">
        <f t="shared" si="114"/>
        <v>0</v>
      </c>
      <c r="CL231" s="120">
        <f t="shared" si="115"/>
        <v>0</v>
      </c>
      <c r="CM231" s="120">
        <f t="shared" si="115"/>
        <v>0</v>
      </c>
      <c r="CN231" s="120">
        <f t="shared" si="115"/>
        <v>0</v>
      </c>
      <c r="CO231" s="120">
        <f t="shared" si="115"/>
        <v>0</v>
      </c>
      <c r="CP231" s="120">
        <f t="shared" si="115"/>
        <v>0</v>
      </c>
      <c r="CQ231" s="120">
        <f t="shared" si="115"/>
        <v>0</v>
      </c>
      <c r="CR231" s="120">
        <f t="shared" si="115"/>
        <v>0</v>
      </c>
      <c r="CS231" s="120">
        <f t="shared" si="115"/>
        <v>0</v>
      </c>
      <c r="CT231" s="120">
        <f t="shared" si="115"/>
        <v>0</v>
      </c>
      <c r="CU231" s="120">
        <f t="shared" si="115"/>
        <v>0</v>
      </c>
      <c r="CV231" s="120">
        <f t="shared" si="115"/>
        <v>0</v>
      </c>
      <c r="CW231" s="120">
        <f t="shared" si="115"/>
        <v>0</v>
      </c>
      <c r="CX231" s="120">
        <f t="shared" si="115"/>
        <v>0</v>
      </c>
      <c r="CY231" s="120">
        <f t="shared" si="115"/>
        <v>0</v>
      </c>
    </row>
    <row r="232" spans="1:103" ht="12" hidden="1">
      <c r="A232" s="18"/>
      <c r="B232" s="18"/>
      <c r="C232" s="18"/>
      <c r="D232" s="18"/>
      <c r="E232" s="18"/>
      <c r="F232" s="18"/>
      <c r="G232" s="18"/>
      <c r="H232" s="18"/>
      <c r="I232" s="18"/>
      <c r="J232" s="18"/>
      <c r="K232" s="18"/>
      <c r="L232" s="18"/>
      <c r="M232" s="18"/>
      <c r="N232" s="18"/>
      <c r="O232" s="18"/>
      <c r="P232" s="18"/>
      <c r="Q232" s="18"/>
      <c r="R232" s="18"/>
      <c r="S232" s="18"/>
      <c r="T232" s="18"/>
      <c r="U232" s="18"/>
      <c r="Z232" s="116">
        <f t="shared" si="92"/>
        <v>18000</v>
      </c>
      <c r="AA232" s="120">
        <f t="shared" si="109"/>
        <v>0</v>
      </c>
      <c r="AB232" s="120">
        <f t="shared" si="109"/>
        <v>0</v>
      </c>
      <c r="AC232" s="120">
        <f t="shared" si="109"/>
        <v>0</v>
      </c>
      <c r="AD232" s="120">
        <f t="shared" si="109"/>
        <v>0</v>
      </c>
      <c r="AE232" s="120">
        <f t="shared" si="109"/>
        <v>0</v>
      </c>
      <c r="AF232" s="120">
        <f t="shared" si="109"/>
        <v>0</v>
      </c>
      <c r="AG232" s="120">
        <f t="shared" si="109"/>
        <v>0</v>
      </c>
      <c r="AH232" s="120">
        <f t="shared" si="109"/>
        <v>0</v>
      </c>
      <c r="AI232" s="120">
        <f t="shared" si="109"/>
        <v>0</v>
      </c>
      <c r="AJ232" s="120">
        <f t="shared" si="109"/>
        <v>0</v>
      </c>
      <c r="AK232" s="120">
        <f t="shared" si="110"/>
        <v>0</v>
      </c>
      <c r="AL232" s="120">
        <f t="shared" si="110"/>
        <v>0</v>
      </c>
      <c r="AM232" s="120">
        <f t="shared" si="110"/>
        <v>0</v>
      </c>
      <c r="AN232" s="120">
        <f t="shared" si="110"/>
        <v>0</v>
      </c>
      <c r="AO232" s="120">
        <f t="shared" si="110"/>
        <v>0</v>
      </c>
      <c r="AP232" s="120">
        <f t="shared" si="110"/>
        <v>0</v>
      </c>
      <c r="AQ232" s="120">
        <f t="shared" si="110"/>
        <v>0</v>
      </c>
      <c r="AR232" s="120">
        <f t="shared" si="110"/>
        <v>0</v>
      </c>
      <c r="AS232" s="120">
        <f t="shared" si="110"/>
        <v>0</v>
      </c>
      <c r="AT232" s="120">
        <f t="shared" si="110"/>
        <v>0</v>
      </c>
      <c r="AU232" s="120">
        <f t="shared" si="111"/>
        <v>0</v>
      </c>
      <c r="AV232" s="120">
        <f t="shared" si="111"/>
        <v>0</v>
      </c>
      <c r="AW232" s="120">
        <f t="shared" si="111"/>
        <v>0</v>
      </c>
      <c r="AX232" s="120">
        <f t="shared" si="111"/>
        <v>0</v>
      </c>
      <c r="AY232" s="120">
        <f t="shared" si="111"/>
        <v>0</v>
      </c>
      <c r="AZ232" s="120">
        <f t="shared" si="111"/>
        <v>0</v>
      </c>
      <c r="BA232" s="120">
        <f t="shared" si="111"/>
        <v>0</v>
      </c>
      <c r="BB232" s="120">
        <f t="shared" si="111"/>
        <v>0</v>
      </c>
      <c r="BC232" s="120">
        <f t="shared" si="111"/>
        <v>0</v>
      </c>
      <c r="BD232" s="120">
        <f t="shared" si="111"/>
        <v>0</v>
      </c>
      <c r="BE232" s="120">
        <f t="shared" si="112"/>
        <v>0</v>
      </c>
      <c r="BF232" s="120">
        <f t="shared" si="112"/>
        <v>0</v>
      </c>
      <c r="BG232" s="120">
        <f t="shared" si="112"/>
        <v>0</v>
      </c>
      <c r="BH232" s="120">
        <f t="shared" si="112"/>
        <v>0</v>
      </c>
      <c r="BI232" s="120">
        <f t="shared" si="112"/>
        <v>0</v>
      </c>
      <c r="BJ232" s="120">
        <f t="shared" si="112"/>
        <v>0</v>
      </c>
      <c r="BK232" s="120">
        <f t="shared" si="112"/>
        <v>0</v>
      </c>
      <c r="BN232" s="116">
        <f t="shared" si="93"/>
        <v>18000</v>
      </c>
      <c r="BO232" s="120">
        <f t="shared" si="105"/>
        <v>0</v>
      </c>
      <c r="BP232" s="120">
        <f t="shared" si="105"/>
        <v>0</v>
      </c>
      <c r="BQ232" s="120"/>
      <c r="BR232" s="120">
        <f t="shared" si="113"/>
        <v>0</v>
      </c>
      <c r="BS232" s="120">
        <f t="shared" si="113"/>
        <v>0</v>
      </c>
      <c r="BT232" s="120">
        <f t="shared" si="113"/>
        <v>0</v>
      </c>
      <c r="BU232" s="120">
        <f t="shared" si="113"/>
        <v>0</v>
      </c>
      <c r="BV232" s="120">
        <f t="shared" si="113"/>
        <v>0</v>
      </c>
      <c r="BW232" s="120">
        <f t="shared" si="113"/>
        <v>0</v>
      </c>
      <c r="BX232" s="120">
        <f t="shared" si="113"/>
        <v>0</v>
      </c>
      <c r="BY232" s="120">
        <f t="shared" si="113"/>
        <v>0</v>
      </c>
      <c r="BZ232" s="120">
        <f t="shared" si="113"/>
        <v>0</v>
      </c>
      <c r="CA232" s="120">
        <f t="shared" si="113"/>
        <v>0</v>
      </c>
      <c r="CB232" s="120">
        <f t="shared" si="114"/>
        <v>0</v>
      </c>
      <c r="CC232" s="120">
        <f t="shared" si="114"/>
        <v>0</v>
      </c>
      <c r="CD232" s="120">
        <f t="shared" si="114"/>
        <v>0</v>
      </c>
      <c r="CE232" s="120">
        <f t="shared" si="114"/>
        <v>0</v>
      </c>
      <c r="CF232" s="120">
        <f t="shared" si="114"/>
        <v>0</v>
      </c>
      <c r="CG232" s="120">
        <f t="shared" si="114"/>
        <v>0</v>
      </c>
      <c r="CH232" s="120">
        <f t="shared" si="114"/>
        <v>0</v>
      </c>
      <c r="CI232" s="120">
        <f t="shared" si="114"/>
        <v>0</v>
      </c>
      <c r="CJ232" s="120">
        <f t="shared" si="114"/>
        <v>0</v>
      </c>
      <c r="CK232" s="120">
        <f t="shared" si="114"/>
        <v>0</v>
      </c>
      <c r="CL232" s="120">
        <f t="shared" si="115"/>
        <v>0</v>
      </c>
      <c r="CM232" s="120">
        <f t="shared" si="115"/>
        <v>0</v>
      </c>
      <c r="CN232" s="120">
        <f t="shared" si="115"/>
        <v>0</v>
      </c>
      <c r="CO232" s="120">
        <f t="shared" si="115"/>
        <v>0</v>
      </c>
      <c r="CP232" s="120">
        <f t="shared" si="115"/>
        <v>0</v>
      </c>
      <c r="CQ232" s="120">
        <f t="shared" si="115"/>
        <v>0</v>
      </c>
      <c r="CR232" s="120">
        <f t="shared" si="115"/>
        <v>0</v>
      </c>
      <c r="CS232" s="120">
        <f t="shared" si="115"/>
        <v>0</v>
      </c>
      <c r="CT232" s="120">
        <f t="shared" si="115"/>
        <v>0</v>
      </c>
      <c r="CU232" s="120">
        <f t="shared" si="115"/>
        <v>0</v>
      </c>
      <c r="CV232" s="120">
        <f t="shared" si="115"/>
        <v>0</v>
      </c>
      <c r="CW232" s="120">
        <f t="shared" si="115"/>
        <v>0</v>
      </c>
      <c r="CX232" s="120">
        <f t="shared" si="115"/>
        <v>0</v>
      </c>
      <c r="CY232" s="120">
        <f t="shared" si="115"/>
        <v>0</v>
      </c>
    </row>
    <row r="233" spans="1:103" ht="12" hidden="1">
      <c r="A233" s="18"/>
      <c r="B233" s="18"/>
      <c r="C233" s="18"/>
      <c r="D233" s="18"/>
      <c r="E233" s="18"/>
      <c r="F233" s="18"/>
      <c r="G233" s="18"/>
      <c r="H233" s="18"/>
      <c r="I233" s="18"/>
      <c r="J233" s="18"/>
      <c r="K233" s="18"/>
      <c r="L233" s="18"/>
      <c r="M233" s="18"/>
      <c r="N233" s="18"/>
      <c r="O233" s="18"/>
      <c r="P233" s="18"/>
      <c r="Q233" s="18"/>
      <c r="R233" s="18"/>
      <c r="S233" s="18"/>
      <c r="T233" s="18"/>
      <c r="U233" s="18"/>
      <c r="Z233" s="116">
        <f t="shared" si="92"/>
        <v>20000</v>
      </c>
      <c r="AA233" s="120">
        <f t="shared" si="109"/>
        <v>0</v>
      </c>
      <c r="AB233" s="120">
        <f t="shared" si="109"/>
        <v>0</v>
      </c>
      <c r="AC233" s="120">
        <f t="shared" si="109"/>
        <v>0</v>
      </c>
      <c r="AD233" s="120">
        <f t="shared" si="109"/>
        <v>0</v>
      </c>
      <c r="AE233" s="120">
        <f t="shared" si="109"/>
        <v>0</v>
      </c>
      <c r="AF233" s="120">
        <f t="shared" si="109"/>
        <v>0</v>
      </c>
      <c r="AG233" s="120">
        <f t="shared" si="109"/>
        <v>0</v>
      </c>
      <c r="AH233" s="120">
        <f t="shared" si="109"/>
        <v>0</v>
      </c>
      <c r="AI233" s="120">
        <f t="shared" si="109"/>
        <v>0</v>
      </c>
      <c r="AJ233" s="120">
        <f t="shared" si="109"/>
        <v>0</v>
      </c>
      <c r="AK233" s="120">
        <f t="shared" si="110"/>
        <v>0</v>
      </c>
      <c r="AL233" s="120">
        <f t="shared" si="110"/>
        <v>0</v>
      </c>
      <c r="AM233" s="120">
        <f t="shared" si="110"/>
        <v>0</v>
      </c>
      <c r="AN233" s="120">
        <f t="shared" si="110"/>
        <v>0</v>
      </c>
      <c r="AO233" s="120">
        <f t="shared" si="110"/>
        <v>0</v>
      </c>
      <c r="AP233" s="120">
        <f t="shared" si="110"/>
        <v>0</v>
      </c>
      <c r="AQ233" s="120">
        <f t="shared" si="110"/>
        <v>0</v>
      </c>
      <c r="AR233" s="120">
        <f t="shared" si="110"/>
        <v>0</v>
      </c>
      <c r="AS233" s="120">
        <f t="shared" si="110"/>
        <v>0</v>
      </c>
      <c r="AT233" s="120">
        <f t="shared" si="110"/>
        <v>0</v>
      </c>
      <c r="AU233" s="120">
        <f t="shared" si="111"/>
        <v>0</v>
      </c>
      <c r="AV233" s="120">
        <f t="shared" si="111"/>
        <v>0</v>
      </c>
      <c r="AW233" s="120">
        <f t="shared" si="111"/>
        <v>0</v>
      </c>
      <c r="AX233" s="120">
        <f t="shared" si="111"/>
        <v>0</v>
      </c>
      <c r="AY233" s="120">
        <f t="shared" si="111"/>
        <v>0</v>
      </c>
      <c r="AZ233" s="120">
        <f t="shared" si="111"/>
        <v>0</v>
      </c>
      <c r="BA233" s="120">
        <f t="shared" si="111"/>
        <v>0</v>
      </c>
      <c r="BB233" s="120">
        <f t="shared" si="111"/>
        <v>0</v>
      </c>
      <c r="BC233" s="120">
        <f t="shared" si="111"/>
        <v>0</v>
      </c>
      <c r="BD233" s="120">
        <f t="shared" si="111"/>
        <v>0</v>
      </c>
      <c r="BE233" s="120">
        <f t="shared" si="112"/>
        <v>0</v>
      </c>
      <c r="BF233" s="120">
        <f t="shared" si="112"/>
        <v>0</v>
      </c>
      <c r="BG233" s="120">
        <f t="shared" si="112"/>
        <v>0</v>
      </c>
      <c r="BH233" s="120">
        <f t="shared" si="112"/>
        <v>0</v>
      </c>
      <c r="BI233" s="120">
        <f t="shared" si="112"/>
        <v>0</v>
      </c>
      <c r="BJ233" s="120">
        <f t="shared" si="112"/>
        <v>0</v>
      </c>
      <c r="BK233" s="120">
        <f t="shared" si="112"/>
        <v>0</v>
      </c>
      <c r="BN233" s="116">
        <f t="shared" si="93"/>
        <v>20000</v>
      </c>
      <c r="BO233" s="120">
        <f t="shared" si="105"/>
        <v>0</v>
      </c>
      <c r="BP233" s="120">
        <f t="shared" si="105"/>
        <v>0</v>
      </c>
      <c r="BQ233" s="120"/>
      <c r="BR233" s="120">
        <f t="shared" si="113"/>
        <v>0</v>
      </c>
      <c r="BS233" s="120">
        <f t="shared" si="113"/>
        <v>0</v>
      </c>
      <c r="BT233" s="120">
        <f t="shared" si="113"/>
        <v>0</v>
      </c>
      <c r="BU233" s="120">
        <f t="shared" si="113"/>
        <v>0</v>
      </c>
      <c r="BV233" s="120">
        <f t="shared" si="113"/>
        <v>0</v>
      </c>
      <c r="BW233" s="120">
        <f t="shared" si="113"/>
        <v>0</v>
      </c>
      <c r="BX233" s="120">
        <f t="shared" si="113"/>
        <v>0</v>
      </c>
      <c r="BY233" s="120">
        <f t="shared" si="113"/>
        <v>0</v>
      </c>
      <c r="BZ233" s="120">
        <f t="shared" si="113"/>
        <v>0</v>
      </c>
      <c r="CA233" s="120">
        <f t="shared" si="113"/>
        <v>0</v>
      </c>
      <c r="CB233" s="120">
        <f t="shared" si="114"/>
        <v>0</v>
      </c>
      <c r="CC233" s="120">
        <f t="shared" si="114"/>
        <v>0</v>
      </c>
      <c r="CD233" s="120">
        <f t="shared" si="114"/>
        <v>0</v>
      </c>
      <c r="CE233" s="120">
        <f t="shared" si="114"/>
        <v>0</v>
      </c>
      <c r="CF233" s="120">
        <f t="shared" si="114"/>
        <v>0</v>
      </c>
      <c r="CG233" s="120">
        <f t="shared" si="114"/>
        <v>0</v>
      </c>
      <c r="CH233" s="120">
        <f t="shared" si="114"/>
        <v>0</v>
      </c>
      <c r="CI233" s="120">
        <f t="shared" si="114"/>
        <v>0</v>
      </c>
      <c r="CJ233" s="120">
        <f t="shared" si="114"/>
        <v>0</v>
      </c>
      <c r="CK233" s="120">
        <f t="shared" si="114"/>
        <v>0</v>
      </c>
      <c r="CL233" s="120">
        <f t="shared" si="115"/>
        <v>0</v>
      </c>
      <c r="CM233" s="120">
        <f t="shared" si="115"/>
        <v>0</v>
      </c>
      <c r="CN233" s="120">
        <f t="shared" si="115"/>
        <v>0</v>
      </c>
      <c r="CO233" s="120">
        <f t="shared" si="115"/>
        <v>0</v>
      </c>
      <c r="CP233" s="120">
        <f t="shared" si="115"/>
        <v>0</v>
      </c>
      <c r="CQ233" s="120">
        <f t="shared" si="115"/>
        <v>0</v>
      </c>
      <c r="CR233" s="120">
        <f t="shared" si="115"/>
        <v>0</v>
      </c>
      <c r="CS233" s="120">
        <f t="shared" si="115"/>
        <v>0</v>
      </c>
      <c r="CT233" s="120">
        <f t="shared" si="115"/>
        <v>0</v>
      </c>
      <c r="CU233" s="120">
        <f t="shared" si="115"/>
        <v>0</v>
      </c>
      <c r="CV233" s="120">
        <f t="shared" si="115"/>
        <v>0</v>
      </c>
      <c r="CW233" s="120">
        <f t="shared" si="115"/>
        <v>0</v>
      </c>
      <c r="CX233" s="120">
        <f t="shared" si="115"/>
        <v>0</v>
      </c>
      <c r="CY233" s="120">
        <f t="shared" si="115"/>
        <v>0</v>
      </c>
    </row>
    <row r="234" spans="1:103" ht="12" hidden="1">
      <c r="A234" s="18"/>
      <c r="B234" s="18"/>
      <c r="C234" s="18"/>
      <c r="D234" s="18"/>
      <c r="E234" s="18"/>
      <c r="F234" s="18"/>
      <c r="G234" s="18"/>
      <c r="H234" s="18"/>
      <c r="I234" s="18"/>
      <c r="J234" s="18"/>
      <c r="K234" s="18"/>
      <c r="L234" s="18"/>
      <c r="M234" s="18"/>
      <c r="N234" s="18"/>
      <c r="O234" s="18"/>
      <c r="P234" s="18"/>
      <c r="Q234" s="18"/>
      <c r="R234" s="18"/>
      <c r="S234" s="18"/>
      <c r="T234" s="18"/>
      <c r="U234" s="18"/>
      <c r="Z234" s="116">
        <f t="shared" si="92"/>
        <v>0</v>
      </c>
      <c r="AA234" s="120">
        <f t="shared" si="109"/>
        <v>0</v>
      </c>
      <c r="AB234" s="120">
        <f t="shared" si="109"/>
        <v>0</v>
      </c>
      <c r="AC234" s="120">
        <f t="shared" si="109"/>
        <v>0</v>
      </c>
      <c r="AD234" s="120">
        <f t="shared" si="109"/>
        <v>0</v>
      </c>
      <c r="AE234" s="120">
        <f t="shared" si="109"/>
        <v>0</v>
      </c>
      <c r="AF234" s="120">
        <f t="shared" si="109"/>
        <v>0</v>
      </c>
      <c r="AG234" s="120">
        <f t="shared" si="109"/>
        <v>0</v>
      </c>
      <c r="AH234" s="120">
        <f t="shared" si="109"/>
        <v>0</v>
      </c>
      <c r="AI234" s="120">
        <f t="shared" si="109"/>
        <v>0</v>
      </c>
      <c r="AJ234" s="120">
        <f t="shared" si="109"/>
        <v>0</v>
      </c>
      <c r="AK234" s="120">
        <f t="shared" si="110"/>
        <v>0</v>
      </c>
      <c r="AL234" s="120">
        <f t="shared" si="110"/>
        <v>0</v>
      </c>
      <c r="AM234" s="120">
        <f t="shared" si="110"/>
        <v>0</v>
      </c>
      <c r="AN234" s="120">
        <f t="shared" si="110"/>
        <v>0</v>
      </c>
      <c r="AO234" s="120">
        <f t="shared" si="110"/>
        <v>0</v>
      </c>
      <c r="AP234" s="120">
        <f t="shared" si="110"/>
        <v>0</v>
      </c>
      <c r="AQ234" s="120">
        <f t="shared" si="110"/>
        <v>0</v>
      </c>
      <c r="AR234" s="120">
        <f t="shared" si="110"/>
        <v>0</v>
      </c>
      <c r="AS234" s="120">
        <f t="shared" si="110"/>
        <v>0</v>
      </c>
      <c r="AT234" s="120">
        <f t="shared" si="110"/>
        <v>0</v>
      </c>
      <c r="AU234" s="120">
        <f t="shared" si="111"/>
        <v>0</v>
      </c>
      <c r="AV234" s="120">
        <f t="shared" si="111"/>
        <v>0</v>
      </c>
      <c r="AW234" s="120">
        <f t="shared" si="111"/>
        <v>0</v>
      </c>
      <c r="AX234" s="120">
        <f t="shared" si="111"/>
        <v>0</v>
      </c>
      <c r="AY234" s="120">
        <f t="shared" si="111"/>
        <v>0</v>
      </c>
      <c r="AZ234" s="120">
        <f t="shared" si="111"/>
        <v>0</v>
      </c>
      <c r="BA234" s="120">
        <f t="shared" si="111"/>
        <v>0</v>
      </c>
      <c r="BB234" s="120">
        <f t="shared" si="111"/>
        <v>0</v>
      </c>
      <c r="BC234" s="120">
        <f t="shared" si="111"/>
        <v>0</v>
      </c>
      <c r="BD234" s="120">
        <f t="shared" si="111"/>
        <v>0</v>
      </c>
      <c r="BE234" s="120">
        <f t="shared" si="112"/>
        <v>0</v>
      </c>
      <c r="BF234" s="120">
        <f t="shared" si="112"/>
        <v>0</v>
      </c>
      <c r="BG234" s="120">
        <f t="shared" si="112"/>
        <v>0</v>
      </c>
      <c r="BH234" s="120">
        <f t="shared" si="112"/>
        <v>0</v>
      </c>
      <c r="BI234" s="120">
        <f t="shared" si="112"/>
        <v>0</v>
      </c>
      <c r="BJ234" s="120">
        <f t="shared" si="112"/>
        <v>0</v>
      </c>
      <c r="BK234" s="120">
        <f t="shared" si="112"/>
        <v>0</v>
      </c>
      <c r="BN234" s="116">
        <f t="shared" si="93"/>
        <v>0</v>
      </c>
      <c r="BO234" s="120">
        <f t="shared" si="105"/>
        <v>0</v>
      </c>
      <c r="BP234" s="120">
        <f t="shared" si="105"/>
        <v>0</v>
      </c>
      <c r="BQ234" s="120"/>
      <c r="BR234" s="120">
        <f t="shared" si="113"/>
        <v>0</v>
      </c>
      <c r="BS234" s="120">
        <f t="shared" si="113"/>
        <v>0</v>
      </c>
      <c r="BT234" s="120">
        <f t="shared" si="113"/>
        <v>0</v>
      </c>
      <c r="BU234" s="120">
        <f t="shared" si="113"/>
        <v>0</v>
      </c>
      <c r="BV234" s="120">
        <f t="shared" si="113"/>
        <v>0</v>
      </c>
      <c r="BW234" s="120">
        <f t="shared" si="113"/>
        <v>0</v>
      </c>
      <c r="BX234" s="120">
        <f t="shared" si="113"/>
        <v>0</v>
      </c>
      <c r="BY234" s="120">
        <f t="shared" si="113"/>
        <v>0</v>
      </c>
      <c r="BZ234" s="120">
        <f t="shared" si="113"/>
        <v>0</v>
      </c>
      <c r="CA234" s="120">
        <f t="shared" si="113"/>
        <v>0</v>
      </c>
      <c r="CB234" s="120">
        <f t="shared" si="114"/>
        <v>0</v>
      </c>
      <c r="CC234" s="120">
        <f t="shared" si="114"/>
        <v>0</v>
      </c>
      <c r="CD234" s="120">
        <f t="shared" si="114"/>
        <v>0</v>
      </c>
      <c r="CE234" s="120">
        <f t="shared" si="114"/>
        <v>0</v>
      </c>
      <c r="CF234" s="120">
        <f t="shared" si="114"/>
        <v>0</v>
      </c>
      <c r="CG234" s="120">
        <f t="shared" si="114"/>
        <v>0</v>
      </c>
      <c r="CH234" s="120">
        <f t="shared" si="114"/>
        <v>0</v>
      </c>
      <c r="CI234" s="120">
        <f t="shared" si="114"/>
        <v>0</v>
      </c>
      <c r="CJ234" s="120">
        <f t="shared" si="114"/>
        <v>0</v>
      </c>
      <c r="CK234" s="120">
        <f t="shared" si="114"/>
        <v>0</v>
      </c>
      <c r="CL234" s="120">
        <f t="shared" si="115"/>
        <v>0</v>
      </c>
      <c r="CM234" s="120">
        <f t="shared" si="115"/>
        <v>0</v>
      </c>
      <c r="CN234" s="120">
        <f t="shared" si="115"/>
        <v>0</v>
      </c>
      <c r="CO234" s="120">
        <f t="shared" si="115"/>
        <v>0</v>
      </c>
      <c r="CP234" s="120">
        <f t="shared" si="115"/>
        <v>0</v>
      </c>
      <c r="CQ234" s="120">
        <f t="shared" si="115"/>
        <v>0</v>
      </c>
      <c r="CR234" s="120">
        <f t="shared" si="115"/>
        <v>0</v>
      </c>
      <c r="CS234" s="120">
        <f t="shared" si="115"/>
        <v>0</v>
      </c>
      <c r="CT234" s="120">
        <f t="shared" si="115"/>
        <v>0</v>
      </c>
      <c r="CU234" s="120">
        <f t="shared" si="115"/>
        <v>0</v>
      </c>
      <c r="CV234" s="120">
        <f t="shared" si="115"/>
        <v>0</v>
      </c>
      <c r="CW234" s="120">
        <f t="shared" si="115"/>
        <v>0</v>
      </c>
      <c r="CX234" s="120">
        <f t="shared" si="115"/>
        <v>0</v>
      </c>
      <c r="CY234" s="120">
        <f t="shared" si="115"/>
        <v>0</v>
      </c>
    </row>
    <row r="235" spans="1:103" ht="12" hidden="1">
      <c r="A235" s="18"/>
      <c r="B235" s="18"/>
      <c r="C235" s="18"/>
      <c r="D235" s="18"/>
      <c r="E235" s="18"/>
      <c r="F235" s="18"/>
      <c r="G235" s="18"/>
      <c r="H235" s="18"/>
      <c r="I235" s="18"/>
      <c r="J235" s="18"/>
      <c r="K235" s="18"/>
      <c r="L235" s="18"/>
      <c r="M235" s="18"/>
      <c r="N235" s="18"/>
      <c r="O235" s="18"/>
      <c r="P235" s="18"/>
      <c r="Q235" s="18"/>
      <c r="R235" s="18"/>
      <c r="S235" s="18"/>
      <c r="T235" s="18"/>
      <c r="U235" s="18"/>
      <c r="Z235" s="116">
        <f t="shared" si="92"/>
        <v>0</v>
      </c>
      <c r="AA235" s="120">
        <f t="shared" si="109"/>
        <v>0</v>
      </c>
      <c r="AB235" s="120">
        <f t="shared" si="109"/>
        <v>0</v>
      </c>
      <c r="AC235" s="120">
        <f t="shared" si="109"/>
        <v>0</v>
      </c>
      <c r="AD235" s="120">
        <f t="shared" si="109"/>
        <v>0</v>
      </c>
      <c r="AE235" s="120">
        <f t="shared" si="109"/>
        <v>0</v>
      </c>
      <c r="AF235" s="120">
        <f t="shared" si="109"/>
        <v>0</v>
      </c>
      <c r="AG235" s="120">
        <f t="shared" si="109"/>
        <v>0</v>
      </c>
      <c r="AH235" s="120">
        <f t="shared" si="109"/>
        <v>0</v>
      </c>
      <c r="AI235" s="120">
        <f t="shared" si="109"/>
        <v>0</v>
      </c>
      <c r="AJ235" s="120">
        <f t="shared" si="109"/>
        <v>0</v>
      </c>
      <c r="AK235" s="120">
        <f t="shared" si="110"/>
        <v>0</v>
      </c>
      <c r="AL235" s="120">
        <f t="shared" si="110"/>
        <v>0</v>
      </c>
      <c r="AM235" s="120">
        <f t="shared" si="110"/>
        <v>0</v>
      </c>
      <c r="AN235" s="120">
        <f t="shared" si="110"/>
        <v>0</v>
      </c>
      <c r="AO235" s="120">
        <f t="shared" si="110"/>
        <v>0</v>
      </c>
      <c r="AP235" s="120">
        <f t="shared" si="110"/>
        <v>0</v>
      </c>
      <c r="AQ235" s="120">
        <f t="shared" si="110"/>
        <v>0</v>
      </c>
      <c r="AR235" s="120">
        <f t="shared" si="110"/>
        <v>0</v>
      </c>
      <c r="AS235" s="120">
        <f t="shared" si="110"/>
        <v>0</v>
      </c>
      <c r="AT235" s="120">
        <f t="shared" si="110"/>
        <v>0</v>
      </c>
      <c r="AU235" s="120">
        <f t="shared" si="111"/>
        <v>0</v>
      </c>
      <c r="AV235" s="120">
        <f t="shared" si="111"/>
        <v>0</v>
      </c>
      <c r="AW235" s="120">
        <f t="shared" si="111"/>
        <v>0</v>
      </c>
      <c r="AX235" s="120">
        <f t="shared" si="111"/>
        <v>0</v>
      </c>
      <c r="AY235" s="120">
        <f t="shared" si="111"/>
        <v>0</v>
      </c>
      <c r="AZ235" s="120">
        <f t="shared" si="111"/>
        <v>0</v>
      </c>
      <c r="BA235" s="120">
        <f t="shared" si="111"/>
        <v>0</v>
      </c>
      <c r="BB235" s="120">
        <f t="shared" si="111"/>
        <v>0</v>
      </c>
      <c r="BC235" s="120">
        <f t="shared" si="111"/>
        <v>0</v>
      </c>
      <c r="BD235" s="120">
        <f t="shared" si="111"/>
        <v>0</v>
      </c>
      <c r="BE235" s="120">
        <f t="shared" si="112"/>
        <v>0</v>
      </c>
      <c r="BF235" s="120">
        <f t="shared" si="112"/>
        <v>0</v>
      </c>
      <c r="BG235" s="120">
        <f t="shared" si="112"/>
        <v>0</v>
      </c>
      <c r="BH235" s="120">
        <f t="shared" si="112"/>
        <v>0</v>
      </c>
      <c r="BI235" s="120">
        <f t="shared" si="112"/>
        <v>0</v>
      </c>
      <c r="BJ235" s="120">
        <f t="shared" si="112"/>
        <v>0</v>
      </c>
      <c r="BK235" s="120">
        <f t="shared" si="112"/>
        <v>0</v>
      </c>
      <c r="BN235" s="116">
        <f t="shared" si="93"/>
        <v>0</v>
      </c>
      <c r="BO235" s="120">
        <f t="shared" si="105"/>
        <v>0</v>
      </c>
      <c r="BP235" s="120">
        <f t="shared" si="105"/>
        <v>0</v>
      </c>
      <c r="BQ235" s="120"/>
      <c r="BR235" s="120">
        <f t="shared" si="113"/>
        <v>0</v>
      </c>
      <c r="BS235" s="120">
        <f t="shared" si="113"/>
        <v>0</v>
      </c>
      <c r="BT235" s="120">
        <f t="shared" si="113"/>
        <v>0</v>
      </c>
      <c r="BU235" s="120">
        <f t="shared" si="113"/>
        <v>0</v>
      </c>
      <c r="BV235" s="120">
        <f t="shared" si="113"/>
        <v>0</v>
      </c>
      <c r="BW235" s="120">
        <f t="shared" si="113"/>
        <v>0</v>
      </c>
      <c r="BX235" s="120">
        <f t="shared" si="113"/>
        <v>0</v>
      </c>
      <c r="BY235" s="120">
        <f t="shared" si="113"/>
        <v>0</v>
      </c>
      <c r="BZ235" s="120">
        <f t="shared" si="113"/>
        <v>0</v>
      </c>
      <c r="CA235" s="120">
        <f t="shared" si="113"/>
        <v>0</v>
      </c>
      <c r="CB235" s="120">
        <f t="shared" si="114"/>
        <v>0</v>
      </c>
      <c r="CC235" s="120">
        <f t="shared" si="114"/>
        <v>0</v>
      </c>
      <c r="CD235" s="120">
        <f t="shared" si="114"/>
        <v>0</v>
      </c>
      <c r="CE235" s="120">
        <f t="shared" si="114"/>
        <v>0</v>
      </c>
      <c r="CF235" s="120">
        <f t="shared" si="114"/>
        <v>0</v>
      </c>
      <c r="CG235" s="120">
        <f t="shared" si="114"/>
        <v>0</v>
      </c>
      <c r="CH235" s="120">
        <f t="shared" si="114"/>
        <v>0</v>
      </c>
      <c r="CI235" s="120">
        <f t="shared" si="114"/>
        <v>0</v>
      </c>
      <c r="CJ235" s="120">
        <f t="shared" si="114"/>
        <v>0</v>
      </c>
      <c r="CK235" s="120">
        <f t="shared" si="114"/>
        <v>0</v>
      </c>
      <c r="CL235" s="120">
        <f t="shared" si="115"/>
        <v>0</v>
      </c>
      <c r="CM235" s="120">
        <f t="shared" si="115"/>
        <v>0</v>
      </c>
      <c r="CN235" s="120">
        <f t="shared" si="115"/>
        <v>0</v>
      </c>
      <c r="CO235" s="120">
        <f t="shared" si="115"/>
        <v>0</v>
      </c>
      <c r="CP235" s="120">
        <f t="shared" si="115"/>
        <v>0</v>
      </c>
      <c r="CQ235" s="120">
        <f t="shared" si="115"/>
        <v>0</v>
      </c>
      <c r="CR235" s="120">
        <f t="shared" si="115"/>
        <v>0</v>
      </c>
      <c r="CS235" s="120">
        <f t="shared" si="115"/>
        <v>0</v>
      </c>
      <c r="CT235" s="120">
        <f t="shared" si="115"/>
        <v>0</v>
      </c>
      <c r="CU235" s="120">
        <f t="shared" si="115"/>
        <v>0</v>
      </c>
      <c r="CV235" s="120">
        <f t="shared" si="115"/>
        <v>0</v>
      </c>
      <c r="CW235" s="120">
        <f t="shared" si="115"/>
        <v>0</v>
      </c>
      <c r="CX235" s="120">
        <f t="shared" si="115"/>
        <v>0</v>
      </c>
      <c r="CY235" s="120">
        <f t="shared" si="115"/>
        <v>0</v>
      </c>
    </row>
    <row r="236" spans="1:103" ht="12" hidden="1">
      <c r="A236" s="18"/>
      <c r="B236" s="18"/>
      <c r="C236" s="18"/>
      <c r="D236" s="18"/>
      <c r="E236" s="18"/>
      <c r="F236" s="18"/>
      <c r="G236" s="18"/>
      <c r="H236" s="18"/>
      <c r="I236" s="18"/>
      <c r="J236" s="18"/>
      <c r="K236" s="18"/>
      <c r="L236" s="18"/>
      <c r="M236" s="18"/>
      <c r="N236" s="18"/>
      <c r="O236" s="18"/>
      <c r="P236" s="18"/>
      <c r="Q236" s="18"/>
      <c r="R236" s="18"/>
      <c r="S236" s="18"/>
      <c r="T236" s="18"/>
      <c r="U236" s="18"/>
      <c r="Z236" s="116">
        <f t="shared" si="92"/>
        <v>0</v>
      </c>
      <c r="AA236" s="120">
        <f t="shared" si="109"/>
        <v>0</v>
      </c>
      <c r="AB236" s="120">
        <f t="shared" si="109"/>
        <v>0</v>
      </c>
      <c r="AC236" s="120">
        <f t="shared" si="109"/>
        <v>0</v>
      </c>
      <c r="AD236" s="120">
        <f t="shared" si="109"/>
        <v>0</v>
      </c>
      <c r="AE236" s="120">
        <f t="shared" si="109"/>
        <v>0</v>
      </c>
      <c r="AF236" s="120">
        <f t="shared" si="109"/>
        <v>0</v>
      </c>
      <c r="AG236" s="120">
        <f t="shared" si="109"/>
        <v>0</v>
      </c>
      <c r="AH236" s="120">
        <f t="shared" si="109"/>
        <v>0</v>
      </c>
      <c r="AI236" s="120">
        <f t="shared" si="109"/>
        <v>0</v>
      </c>
      <c r="AJ236" s="120">
        <f t="shared" si="109"/>
        <v>0</v>
      </c>
      <c r="AK236" s="120">
        <f t="shared" si="110"/>
        <v>0</v>
      </c>
      <c r="AL236" s="120">
        <f t="shared" si="110"/>
        <v>0</v>
      </c>
      <c r="AM236" s="120">
        <f t="shared" si="110"/>
        <v>0</v>
      </c>
      <c r="AN236" s="120">
        <f t="shared" si="110"/>
        <v>0</v>
      </c>
      <c r="AO236" s="120">
        <f t="shared" si="110"/>
        <v>0</v>
      </c>
      <c r="AP236" s="120">
        <f t="shared" si="110"/>
        <v>0</v>
      </c>
      <c r="AQ236" s="120">
        <f t="shared" si="110"/>
        <v>0</v>
      </c>
      <c r="AR236" s="120">
        <f t="shared" si="110"/>
        <v>0</v>
      </c>
      <c r="AS236" s="120">
        <f t="shared" si="110"/>
        <v>0</v>
      </c>
      <c r="AT236" s="120">
        <f t="shared" si="110"/>
        <v>0</v>
      </c>
      <c r="AU236" s="120">
        <f t="shared" si="111"/>
        <v>0</v>
      </c>
      <c r="AV236" s="120">
        <f t="shared" si="111"/>
        <v>0</v>
      </c>
      <c r="AW236" s="120">
        <f t="shared" si="111"/>
        <v>0</v>
      </c>
      <c r="AX236" s="120">
        <f t="shared" si="111"/>
        <v>0</v>
      </c>
      <c r="AY236" s="120">
        <f t="shared" si="111"/>
        <v>0</v>
      </c>
      <c r="AZ236" s="120">
        <f t="shared" si="111"/>
        <v>0</v>
      </c>
      <c r="BA236" s="120">
        <f t="shared" si="111"/>
        <v>0</v>
      </c>
      <c r="BB236" s="120">
        <f t="shared" si="111"/>
        <v>0</v>
      </c>
      <c r="BC236" s="120">
        <f t="shared" si="111"/>
        <v>0</v>
      </c>
      <c r="BD236" s="120">
        <f t="shared" si="111"/>
        <v>0</v>
      </c>
      <c r="BE236" s="120">
        <f t="shared" si="112"/>
        <v>0</v>
      </c>
      <c r="BF236" s="120">
        <f t="shared" si="112"/>
        <v>0</v>
      </c>
      <c r="BG236" s="120">
        <f t="shared" si="112"/>
        <v>0</v>
      </c>
      <c r="BH236" s="120">
        <f t="shared" si="112"/>
        <v>0</v>
      </c>
      <c r="BI236" s="120">
        <f t="shared" si="112"/>
        <v>0</v>
      </c>
      <c r="BJ236" s="120">
        <f t="shared" si="112"/>
        <v>0</v>
      </c>
      <c r="BK236" s="120">
        <f t="shared" si="112"/>
        <v>0</v>
      </c>
      <c r="BN236" s="116">
        <f t="shared" si="93"/>
        <v>0</v>
      </c>
      <c r="BO236" s="120">
        <f t="shared" si="105"/>
        <v>0</v>
      </c>
      <c r="BP236" s="120">
        <f t="shared" si="105"/>
        <v>0</v>
      </c>
      <c r="BQ236" s="120"/>
      <c r="BR236" s="120">
        <f t="shared" si="113"/>
        <v>0</v>
      </c>
      <c r="BS236" s="120">
        <f t="shared" si="113"/>
        <v>0</v>
      </c>
      <c r="BT236" s="120">
        <f t="shared" si="113"/>
        <v>0</v>
      </c>
      <c r="BU236" s="120">
        <f t="shared" si="113"/>
        <v>0</v>
      </c>
      <c r="BV236" s="120">
        <f t="shared" si="113"/>
        <v>0</v>
      </c>
      <c r="BW236" s="120">
        <f t="shared" si="113"/>
        <v>0</v>
      </c>
      <c r="BX236" s="120">
        <f t="shared" si="113"/>
        <v>0</v>
      </c>
      <c r="BY236" s="120">
        <f t="shared" si="113"/>
        <v>0</v>
      </c>
      <c r="BZ236" s="120">
        <f t="shared" si="113"/>
        <v>0</v>
      </c>
      <c r="CA236" s="120">
        <f t="shared" si="113"/>
        <v>0</v>
      </c>
      <c r="CB236" s="120">
        <f t="shared" si="114"/>
        <v>0</v>
      </c>
      <c r="CC236" s="120">
        <f t="shared" si="114"/>
        <v>0</v>
      </c>
      <c r="CD236" s="120">
        <f t="shared" si="114"/>
        <v>0</v>
      </c>
      <c r="CE236" s="120">
        <f t="shared" si="114"/>
        <v>0</v>
      </c>
      <c r="CF236" s="120">
        <f t="shared" si="114"/>
        <v>0</v>
      </c>
      <c r="CG236" s="120">
        <f t="shared" si="114"/>
        <v>0</v>
      </c>
      <c r="CH236" s="120">
        <f t="shared" si="114"/>
        <v>0</v>
      </c>
      <c r="CI236" s="120">
        <f t="shared" si="114"/>
        <v>0</v>
      </c>
      <c r="CJ236" s="120">
        <f t="shared" si="114"/>
        <v>0</v>
      </c>
      <c r="CK236" s="120">
        <f t="shared" si="114"/>
        <v>0</v>
      </c>
      <c r="CL236" s="120">
        <f t="shared" si="115"/>
        <v>0</v>
      </c>
      <c r="CM236" s="120">
        <f t="shared" si="115"/>
        <v>0</v>
      </c>
      <c r="CN236" s="120">
        <f t="shared" si="115"/>
        <v>0</v>
      </c>
      <c r="CO236" s="120">
        <f t="shared" si="115"/>
        <v>0</v>
      </c>
      <c r="CP236" s="120">
        <f t="shared" si="115"/>
        <v>0</v>
      </c>
      <c r="CQ236" s="120">
        <f t="shared" si="115"/>
        <v>0</v>
      </c>
      <c r="CR236" s="120">
        <f t="shared" si="115"/>
        <v>0</v>
      </c>
      <c r="CS236" s="120">
        <f t="shared" si="115"/>
        <v>0</v>
      </c>
      <c r="CT236" s="120">
        <f t="shared" si="115"/>
        <v>0</v>
      </c>
      <c r="CU236" s="120">
        <f t="shared" si="115"/>
        <v>0</v>
      </c>
      <c r="CV236" s="120">
        <f t="shared" si="115"/>
        <v>0</v>
      </c>
      <c r="CW236" s="120">
        <f t="shared" si="115"/>
        <v>0</v>
      </c>
      <c r="CX236" s="120">
        <f t="shared" si="115"/>
        <v>0</v>
      </c>
      <c r="CY236" s="120">
        <f t="shared" si="115"/>
        <v>0</v>
      </c>
    </row>
    <row r="237" spans="1:103" ht="12" hidden="1">
      <c r="A237" s="18"/>
      <c r="B237" s="18"/>
      <c r="C237" s="18"/>
      <c r="D237" s="18"/>
      <c r="E237" s="18"/>
      <c r="F237" s="18"/>
      <c r="G237" s="18"/>
      <c r="H237" s="18"/>
      <c r="I237" s="18"/>
      <c r="J237" s="18"/>
      <c r="K237" s="18"/>
      <c r="L237" s="18"/>
      <c r="M237" s="18"/>
      <c r="N237" s="18"/>
      <c r="O237" s="18"/>
      <c r="P237" s="18"/>
      <c r="Q237" s="18"/>
      <c r="R237" s="18"/>
      <c r="S237" s="18"/>
      <c r="T237" s="18"/>
      <c r="U237" s="18"/>
      <c r="Z237" s="116">
        <f t="shared" si="92"/>
        <v>0</v>
      </c>
      <c r="AA237" s="120">
        <f t="shared" si="109"/>
        <v>0</v>
      </c>
      <c r="AB237" s="120">
        <f t="shared" si="109"/>
        <v>0</v>
      </c>
      <c r="AC237" s="120">
        <f t="shared" si="109"/>
        <v>0</v>
      </c>
      <c r="AD237" s="120">
        <f t="shared" si="109"/>
        <v>0</v>
      </c>
      <c r="AE237" s="120">
        <f t="shared" si="109"/>
        <v>0</v>
      </c>
      <c r="AF237" s="120">
        <f t="shared" si="109"/>
        <v>0</v>
      </c>
      <c r="AG237" s="120">
        <f t="shared" si="109"/>
        <v>0</v>
      </c>
      <c r="AH237" s="120">
        <f t="shared" si="109"/>
        <v>0</v>
      </c>
      <c r="AI237" s="120">
        <f t="shared" si="109"/>
        <v>0</v>
      </c>
      <c r="AJ237" s="120">
        <f t="shared" si="109"/>
        <v>0</v>
      </c>
      <c r="AK237" s="120">
        <f t="shared" si="110"/>
        <v>0</v>
      </c>
      <c r="AL237" s="120">
        <f t="shared" si="110"/>
        <v>0</v>
      </c>
      <c r="AM237" s="120">
        <f t="shared" si="110"/>
        <v>0</v>
      </c>
      <c r="AN237" s="120">
        <f t="shared" si="110"/>
        <v>0</v>
      </c>
      <c r="AO237" s="120">
        <f t="shared" si="110"/>
        <v>0</v>
      </c>
      <c r="AP237" s="120">
        <f t="shared" si="110"/>
        <v>0</v>
      </c>
      <c r="AQ237" s="120">
        <f t="shared" si="110"/>
        <v>0</v>
      </c>
      <c r="AR237" s="120">
        <f t="shared" si="110"/>
        <v>0</v>
      </c>
      <c r="AS237" s="120">
        <f t="shared" si="110"/>
        <v>0</v>
      </c>
      <c r="AT237" s="120">
        <f t="shared" si="110"/>
        <v>0</v>
      </c>
      <c r="AU237" s="120">
        <f t="shared" si="111"/>
        <v>0</v>
      </c>
      <c r="AV237" s="120">
        <f t="shared" si="111"/>
        <v>0</v>
      </c>
      <c r="AW237" s="120">
        <f t="shared" si="111"/>
        <v>0</v>
      </c>
      <c r="AX237" s="120">
        <f t="shared" si="111"/>
        <v>0</v>
      </c>
      <c r="AY237" s="120">
        <f t="shared" si="111"/>
        <v>0</v>
      </c>
      <c r="AZ237" s="120">
        <f t="shared" si="111"/>
        <v>0</v>
      </c>
      <c r="BA237" s="120">
        <f t="shared" si="111"/>
        <v>0</v>
      </c>
      <c r="BB237" s="120">
        <f t="shared" si="111"/>
        <v>0</v>
      </c>
      <c r="BC237" s="120">
        <f t="shared" si="111"/>
        <v>0</v>
      </c>
      <c r="BD237" s="120">
        <f t="shared" si="111"/>
        <v>0</v>
      </c>
      <c r="BE237" s="120">
        <f t="shared" si="112"/>
        <v>0</v>
      </c>
      <c r="BF237" s="120">
        <f t="shared" si="112"/>
        <v>0</v>
      </c>
      <c r="BG237" s="120">
        <f t="shared" si="112"/>
        <v>0</v>
      </c>
      <c r="BH237" s="120">
        <f t="shared" si="112"/>
        <v>0</v>
      </c>
      <c r="BI237" s="120">
        <f t="shared" si="112"/>
        <v>0</v>
      </c>
      <c r="BJ237" s="120">
        <f t="shared" si="112"/>
        <v>0</v>
      </c>
      <c r="BK237" s="120">
        <f t="shared" si="112"/>
        <v>0</v>
      </c>
      <c r="BN237" s="116">
        <f t="shared" si="93"/>
        <v>0</v>
      </c>
      <c r="BO237" s="120">
        <f t="shared" si="105"/>
        <v>0</v>
      </c>
      <c r="BP237" s="120">
        <f t="shared" si="105"/>
        <v>0</v>
      </c>
      <c r="BQ237" s="120"/>
      <c r="BR237" s="120">
        <f t="shared" si="113"/>
        <v>0</v>
      </c>
      <c r="BS237" s="120">
        <f t="shared" si="113"/>
        <v>0</v>
      </c>
      <c r="BT237" s="120">
        <f t="shared" si="113"/>
        <v>0</v>
      </c>
      <c r="BU237" s="120">
        <f t="shared" si="113"/>
        <v>0</v>
      </c>
      <c r="BV237" s="120">
        <f t="shared" si="113"/>
        <v>0</v>
      </c>
      <c r="BW237" s="120">
        <f t="shared" si="113"/>
        <v>0</v>
      </c>
      <c r="BX237" s="120">
        <f t="shared" si="113"/>
        <v>0</v>
      </c>
      <c r="BY237" s="120">
        <f t="shared" si="113"/>
        <v>0</v>
      </c>
      <c r="BZ237" s="120">
        <f t="shared" si="113"/>
        <v>0</v>
      </c>
      <c r="CA237" s="120">
        <f t="shared" si="113"/>
        <v>0</v>
      </c>
      <c r="CB237" s="120">
        <f t="shared" si="114"/>
        <v>0</v>
      </c>
      <c r="CC237" s="120">
        <f t="shared" si="114"/>
        <v>0</v>
      </c>
      <c r="CD237" s="120">
        <f t="shared" si="114"/>
        <v>0</v>
      </c>
      <c r="CE237" s="120">
        <f t="shared" si="114"/>
        <v>0</v>
      </c>
      <c r="CF237" s="120">
        <f t="shared" si="114"/>
        <v>0</v>
      </c>
      <c r="CG237" s="120">
        <f t="shared" si="114"/>
        <v>0</v>
      </c>
      <c r="CH237" s="120">
        <f t="shared" si="114"/>
        <v>0</v>
      </c>
      <c r="CI237" s="120">
        <f t="shared" si="114"/>
        <v>0</v>
      </c>
      <c r="CJ237" s="120">
        <f t="shared" si="114"/>
        <v>0</v>
      </c>
      <c r="CK237" s="120">
        <f t="shared" si="114"/>
        <v>0</v>
      </c>
      <c r="CL237" s="120">
        <f t="shared" si="115"/>
        <v>0</v>
      </c>
      <c r="CM237" s="120">
        <f t="shared" si="115"/>
        <v>0</v>
      </c>
      <c r="CN237" s="120">
        <f t="shared" si="115"/>
        <v>0</v>
      </c>
      <c r="CO237" s="120">
        <f t="shared" si="115"/>
        <v>0</v>
      </c>
      <c r="CP237" s="120">
        <f t="shared" si="115"/>
        <v>0</v>
      </c>
      <c r="CQ237" s="120">
        <f t="shared" si="115"/>
        <v>0</v>
      </c>
      <c r="CR237" s="120">
        <f t="shared" si="115"/>
        <v>0</v>
      </c>
      <c r="CS237" s="120">
        <f t="shared" si="115"/>
        <v>0</v>
      </c>
      <c r="CT237" s="120">
        <f t="shared" si="115"/>
        <v>0</v>
      </c>
      <c r="CU237" s="120">
        <f t="shared" si="115"/>
        <v>0</v>
      </c>
      <c r="CV237" s="120">
        <f t="shared" si="115"/>
        <v>0</v>
      </c>
      <c r="CW237" s="120">
        <f t="shared" si="115"/>
        <v>0</v>
      </c>
      <c r="CX237" s="120">
        <f t="shared" si="115"/>
        <v>0</v>
      </c>
      <c r="CY237" s="120">
        <f t="shared" si="115"/>
        <v>0</v>
      </c>
    </row>
    <row r="238" spans="1:103" ht="12" hidden="1">
      <c r="A238" s="18"/>
      <c r="B238" s="18"/>
      <c r="C238" s="18"/>
      <c r="D238" s="18"/>
      <c r="E238" s="18"/>
      <c r="F238" s="18"/>
      <c r="G238" s="18"/>
      <c r="H238" s="18"/>
      <c r="I238" s="18"/>
      <c r="J238" s="18"/>
      <c r="K238" s="18"/>
      <c r="L238" s="18"/>
      <c r="M238" s="18"/>
      <c r="N238" s="18"/>
      <c r="O238" s="18"/>
      <c r="P238" s="18"/>
      <c r="Q238" s="18"/>
      <c r="R238" s="18"/>
      <c r="S238" s="18"/>
      <c r="T238" s="18"/>
      <c r="U238" s="18"/>
      <c r="Z238" s="116">
        <f t="shared" si="92"/>
        <v>0</v>
      </c>
      <c r="AA238" s="120">
        <f t="shared" si="109"/>
        <v>0</v>
      </c>
      <c r="AB238" s="120">
        <f t="shared" si="109"/>
        <v>0</v>
      </c>
      <c r="AC238" s="120">
        <f t="shared" si="109"/>
        <v>0</v>
      </c>
      <c r="AD238" s="120">
        <f t="shared" si="109"/>
        <v>0</v>
      </c>
      <c r="AE238" s="120">
        <f t="shared" si="109"/>
        <v>0</v>
      </c>
      <c r="AF238" s="120">
        <f t="shared" si="109"/>
        <v>0</v>
      </c>
      <c r="AG238" s="120">
        <f t="shared" si="109"/>
        <v>0</v>
      </c>
      <c r="AH238" s="120">
        <f t="shared" si="109"/>
        <v>0</v>
      </c>
      <c r="AI238" s="120">
        <f t="shared" si="109"/>
        <v>0</v>
      </c>
      <c r="AJ238" s="120">
        <f t="shared" si="109"/>
        <v>0</v>
      </c>
      <c r="AK238" s="120">
        <f t="shared" si="110"/>
        <v>0</v>
      </c>
      <c r="AL238" s="120">
        <f t="shared" si="110"/>
        <v>0</v>
      </c>
      <c r="AM238" s="120">
        <f t="shared" si="110"/>
        <v>0</v>
      </c>
      <c r="AN238" s="120">
        <f t="shared" si="110"/>
        <v>0</v>
      </c>
      <c r="AO238" s="120">
        <f t="shared" si="110"/>
        <v>0</v>
      </c>
      <c r="AP238" s="120">
        <f t="shared" si="110"/>
        <v>0</v>
      </c>
      <c r="AQ238" s="120">
        <f t="shared" si="110"/>
        <v>0</v>
      </c>
      <c r="AR238" s="120">
        <f t="shared" si="110"/>
        <v>0</v>
      </c>
      <c r="AS238" s="120">
        <f t="shared" si="110"/>
        <v>0</v>
      </c>
      <c r="AT238" s="120">
        <f t="shared" si="110"/>
        <v>0</v>
      </c>
      <c r="AU238" s="120">
        <f t="shared" si="111"/>
        <v>0</v>
      </c>
      <c r="AV238" s="120">
        <f t="shared" si="111"/>
        <v>0</v>
      </c>
      <c r="AW238" s="120">
        <f t="shared" si="111"/>
        <v>0</v>
      </c>
      <c r="AX238" s="120">
        <f t="shared" si="111"/>
        <v>0</v>
      </c>
      <c r="AY238" s="120">
        <f t="shared" si="111"/>
        <v>0</v>
      </c>
      <c r="AZ238" s="120">
        <f t="shared" si="111"/>
        <v>0</v>
      </c>
      <c r="BA238" s="120">
        <f t="shared" si="111"/>
        <v>0</v>
      </c>
      <c r="BB238" s="120">
        <f t="shared" si="111"/>
        <v>0</v>
      </c>
      <c r="BC238" s="120">
        <f t="shared" si="111"/>
        <v>0</v>
      </c>
      <c r="BD238" s="120">
        <f t="shared" si="111"/>
        <v>0</v>
      </c>
      <c r="BE238" s="120">
        <f t="shared" si="112"/>
        <v>0</v>
      </c>
      <c r="BF238" s="120">
        <f t="shared" si="112"/>
        <v>0</v>
      </c>
      <c r="BG238" s="120">
        <f t="shared" si="112"/>
        <v>0</v>
      </c>
      <c r="BH238" s="120">
        <f t="shared" si="112"/>
        <v>0</v>
      </c>
      <c r="BI238" s="120">
        <f t="shared" si="112"/>
        <v>0</v>
      </c>
      <c r="BJ238" s="120">
        <f t="shared" si="112"/>
        <v>0</v>
      </c>
      <c r="BK238" s="120">
        <f t="shared" si="112"/>
        <v>0</v>
      </c>
      <c r="BN238" s="116">
        <f t="shared" si="93"/>
        <v>0</v>
      </c>
      <c r="BO238" s="120">
        <f t="shared" si="105"/>
        <v>0</v>
      </c>
      <c r="BP238" s="120">
        <f t="shared" si="105"/>
        <v>0</v>
      </c>
      <c r="BQ238" s="120"/>
      <c r="BR238" s="120">
        <f t="shared" si="113"/>
        <v>0</v>
      </c>
      <c r="BS238" s="120">
        <f t="shared" si="113"/>
        <v>0</v>
      </c>
      <c r="BT238" s="120">
        <f t="shared" si="113"/>
        <v>0</v>
      </c>
      <c r="BU238" s="120">
        <f t="shared" si="113"/>
        <v>0</v>
      </c>
      <c r="BV238" s="120">
        <f t="shared" si="113"/>
        <v>0</v>
      </c>
      <c r="BW238" s="120">
        <f t="shared" si="113"/>
        <v>0</v>
      </c>
      <c r="BX238" s="120">
        <f t="shared" si="113"/>
        <v>0</v>
      </c>
      <c r="BY238" s="120">
        <f t="shared" si="113"/>
        <v>0</v>
      </c>
      <c r="BZ238" s="120">
        <f t="shared" si="113"/>
        <v>0</v>
      </c>
      <c r="CA238" s="120">
        <f t="shared" si="113"/>
        <v>0</v>
      </c>
      <c r="CB238" s="120">
        <f t="shared" si="114"/>
        <v>0</v>
      </c>
      <c r="CC238" s="120">
        <f t="shared" si="114"/>
        <v>0</v>
      </c>
      <c r="CD238" s="120">
        <f t="shared" si="114"/>
        <v>0</v>
      </c>
      <c r="CE238" s="120">
        <f t="shared" si="114"/>
        <v>0</v>
      </c>
      <c r="CF238" s="120">
        <f t="shared" si="114"/>
        <v>0</v>
      </c>
      <c r="CG238" s="120">
        <f t="shared" si="114"/>
        <v>0</v>
      </c>
      <c r="CH238" s="120">
        <f t="shared" si="114"/>
        <v>0</v>
      </c>
      <c r="CI238" s="120">
        <f t="shared" si="114"/>
        <v>0</v>
      </c>
      <c r="CJ238" s="120">
        <f t="shared" si="114"/>
        <v>0</v>
      </c>
      <c r="CK238" s="120">
        <f t="shared" si="114"/>
        <v>0</v>
      </c>
      <c r="CL238" s="120">
        <f t="shared" si="115"/>
        <v>0</v>
      </c>
      <c r="CM238" s="120">
        <f t="shared" si="115"/>
        <v>0</v>
      </c>
      <c r="CN238" s="120">
        <f t="shared" si="115"/>
        <v>0</v>
      </c>
      <c r="CO238" s="120">
        <f t="shared" si="115"/>
        <v>0</v>
      </c>
      <c r="CP238" s="120">
        <f t="shared" si="115"/>
        <v>0</v>
      </c>
      <c r="CQ238" s="120">
        <f t="shared" si="115"/>
        <v>0</v>
      </c>
      <c r="CR238" s="120">
        <f t="shared" si="115"/>
        <v>0</v>
      </c>
      <c r="CS238" s="120">
        <f t="shared" si="115"/>
        <v>0</v>
      </c>
      <c r="CT238" s="120">
        <f t="shared" si="115"/>
        <v>0</v>
      </c>
      <c r="CU238" s="120">
        <f t="shared" si="115"/>
        <v>0</v>
      </c>
      <c r="CV238" s="120">
        <f t="shared" si="115"/>
        <v>0</v>
      </c>
      <c r="CW238" s="120">
        <f t="shared" si="115"/>
        <v>0</v>
      </c>
      <c r="CX238" s="120">
        <f t="shared" si="115"/>
        <v>0</v>
      </c>
      <c r="CY238" s="120">
        <f t="shared" si="115"/>
        <v>0</v>
      </c>
    </row>
    <row r="239" ht="12" hidden="1"/>
    <row r="240" ht="12" hidden="1"/>
    <row r="241" ht="12" hidden="1"/>
    <row r="242" spans="1:71" ht="12" hidden="1">
      <c r="A242" s="18"/>
      <c r="B242" s="18"/>
      <c r="C242" s="18"/>
      <c r="D242" s="18"/>
      <c r="E242" s="18"/>
      <c r="F242" s="18"/>
      <c r="G242" s="18"/>
      <c r="H242" s="18"/>
      <c r="I242" s="18"/>
      <c r="J242" s="18"/>
      <c r="K242" s="18"/>
      <c r="L242" s="18"/>
      <c r="M242" s="18"/>
      <c r="N242" s="18"/>
      <c r="O242" s="18"/>
      <c r="P242" s="18"/>
      <c r="Q242" s="18"/>
      <c r="R242" s="18"/>
      <c r="S242" s="18"/>
      <c r="T242" s="18"/>
      <c r="U242" s="18"/>
      <c r="Z242" s="21" t="str">
        <f>S163</f>
        <v>CDW-CS AHU</v>
      </c>
      <c r="AA242" s="21"/>
      <c r="AB242" s="21"/>
      <c r="AC242" s="21"/>
      <c r="AD242" s="21"/>
      <c r="AE242" s="21">
        <f>SUM(AA245:BK283)</f>
        <v>0</v>
      </c>
      <c r="BN242" s="21">
        <f>BM139</f>
        <v>0</v>
      </c>
      <c r="BO242" s="21"/>
      <c r="BP242" s="21"/>
      <c r="BQ242" s="21"/>
      <c r="BR242" s="21"/>
      <c r="BS242" s="21">
        <f>SUM(BO245:CY283)</f>
        <v>0</v>
      </c>
    </row>
    <row r="243" ht="12" hidden="1"/>
    <row r="244" spans="1:103" ht="12.75" hidden="1">
      <c r="A244" s="18"/>
      <c r="B244" s="18"/>
      <c r="C244" s="18"/>
      <c r="D244" s="18"/>
      <c r="E244" s="18"/>
      <c r="F244" s="18"/>
      <c r="G244" s="18"/>
      <c r="H244" s="18"/>
      <c r="I244" s="18"/>
      <c r="J244" s="18"/>
      <c r="K244" s="18"/>
      <c r="L244" s="18"/>
      <c r="M244" s="18"/>
      <c r="N244" s="18"/>
      <c r="O244" s="18"/>
      <c r="P244" s="18"/>
      <c r="Q244" s="18"/>
      <c r="R244" s="18"/>
      <c r="S244" s="18"/>
      <c r="T244" s="18"/>
      <c r="U244" s="18"/>
      <c r="Z244" s="116"/>
      <c r="AA244" s="117">
        <f>AA199</f>
        <v>1.2</v>
      </c>
      <c r="AB244" s="117">
        <f aca="true" t="shared" si="116" ref="AB244:BK244">AB199</f>
        <v>1.5</v>
      </c>
      <c r="AC244" s="117">
        <f t="shared" si="116"/>
        <v>2</v>
      </c>
      <c r="AD244" s="117">
        <f t="shared" si="116"/>
        <v>3</v>
      </c>
      <c r="AE244" s="117">
        <f t="shared" si="116"/>
        <v>4</v>
      </c>
      <c r="AF244" s="117">
        <f t="shared" si="116"/>
        <v>5</v>
      </c>
      <c r="AG244" s="117">
        <f t="shared" si="116"/>
        <v>6</v>
      </c>
      <c r="AH244" s="117">
        <f t="shared" si="116"/>
        <v>7</v>
      </c>
      <c r="AI244" s="117">
        <f t="shared" si="116"/>
        <v>8</v>
      </c>
      <c r="AJ244" s="117">
        <f t="shared" si="116"/>
        <v>9</v>
      </c>
      <c r="AK244" s="117">
        <f t="shared" si="116"/>
        <v>10</v>
      </c>
      <c r="AL244" s="117">
        <f t="shared" si="116"/>
        <v>12</v>
      </c>
      <c r="AM244" s="117">
        <f t="shared" si="116"/>
        <v>13</v>
      </c>
      <c r="AN244" s="117">
        <f t="shared" si="116"/>
        <v>14</v>
      </c>
      <c r="AO244" s="117">
        <f t="shared" si="116"/>
        <v>16</v>
      </c>
      <c r="AP244" s="117">
        <f t="shared" si="116"/>
        <v>18</v>
      </c>
      <c r="AQ244" s="117">
        <f t="shared" si="116"/>
        <v>20</v>
      </c>
      <c r="AR244" s="117">
        <f t="shared" si="116"/>
        <v>21</v>
      </c>
      <c r="AS244" s="117">
        <f t="shared" si="116"/>
        <v>22</v>
      </c>
      <c r="AT244" s="117">
        <f t="shared" si="116"/>
        <v>23</v>
      </c>
      <c r="AU244" s="117">
        <f t="shared" si="116"/>
        <v>24</v>
      </c>
      <c r="AV244" s="117">
        <f t="shared" si="116"/>
        <v>25</v>
      </c>
      <c r="AW244" s="117">
        <f t="shared" si="116"/>
        <v>26</v>
      </c>
      <c r="AX244" s="117">
        <f t="shared" si="116"/>
        <v>27</v>
      </c>
      <c r="AY244" s="117">
        <f t="shared" si="116"/>
        <v>28</v>
      </c>
      <c r="AZ244" s="117">
        <f t="shared" si="116"/>
        <v>32</v>
      </c>
      <c r="BA244" s="117">
        <f t="shared" si="116"/>
        <v>39</v>
      </c>
      <c r="BB244" s="117">
        <f t="shared" si="116"/>
        <v>0</v>
      </c>
      <c r="BC244" s="117">
        <f t="shared" si="116"/>
        <v>0</v>
      </c>
      <c r="BD244" s="117">
        <f t="shared" si="116"/>
        <v>0</v>
      </c>
      <c r="BE244" s="117">
        <f t="shared" si="116"/>
        <v>0</v>
      </c>
      <c r="BF244" s="117">
        <f t="shared" si="116"/>
        <v>0</v>
      </c>
      <c r="BG244" s="117">
        <f t="shared" si="116"/>
        <v>0</v>
      </c>
      <c r="BH244" s="117">
        <f t="shared" si="116"/>
        <v>0</v>
      </c>
      <c r="BI244" s="117">
        <f t="shared" si="116"/>
        <v>0</v>
      </c>
      <c r="BJ244" s="117">
        <f t="shared" si="116"/>
        <v>0</v>
      </c>
      <c r="BK244" s="117">
        <f t="shared" si="116"/>
        <v>0</v>
      </c>
      <c r="BN244" s="116"/>
      <c r="BO244" s="117">
        <f>BO199</f>
        <v>1.2</v>
      </c>
      <c r="BP244" s="117">
        <f aca="true" t="shared" si="117" ref="BP244:CY244">BP199</f>
        <v>1.5</v>
      </c>
      <c r="BQ244" s="117">
        <f t="shared" si="117"/>
        <v>2</v>
      </c>
      <c r="BR244" s="117">
        <f t="shared" si="117"/>
        <v>3</v>
      </c>
      <c r="BS244" s="117">
        <f t="shared" si="117"/>
        <v>4</v>
      </c>
      <c r="BT244" s="117">
        <f t="shared" si="117"/>
        <v>5</v>
      </c>
      <c r="BU244" s="117">
        <f t="shared" si="117"/>
        <v>6</v>
      </c>
      <c r="BV244" s="117">
        <f t="shared" si="117"/>
        <v>7</v>
      </c>
      <c r="BW244" s="117">
        <f t="shared" si="117"/>
        <v>8</v>
      </c>
      <c r="BX244" s="117">
        <f t="shared" si="117"/>
        <v>9</v>
      </c>
      <c r="BY244" s="117">
        <f t="shared" si="117"/>
        <v>10</v>
      </c>
      <c r="BZ244" s="117">
        <f t="shared" si="117"/>
        <v>12</v>
      </c>
      <c r="CA244" s="117">
        <f t="shared" si="117"/>
        <v>13</v>
      </c>
      <c r="CB244" s="117">
        <f t="shared" si="117"/>
        <v>14</v>
      </c>
      <c r="CC244" s="117">
        <f t="shared" si="117"/>
        <v>16</v>
      </c>
      <c r="CD244" s="117">
        <f t="shared" si="117"/>
        <v>18</v>
      </c>
      <c r="CE244" s="117">
        <f t="shared" si="117"/>
        <v>20</v>
      </c>
      <c r="CF244" s="117">
        <f t="shared" si="117"/>
        <v>21</v>
      </c>
      <c r="CG244" s="117">
        <f t="shared" si="117"/>
        <v>22</v>
      </c>
      <c r="CH244" s="117">
        <f t="shared" si="117"/>
        <v>23</v>
      </c>
      <c r="CI244" s="117">
        <f t="shared" si="117"/>
        <v>24</v>
      </c>
      <c r="CJ244" s="117">
        <f t="shared" si="117"/>
        <v>25</v>
      </c>
      <c r="CK244" s="117">
        <f t="shared" si="117"/>
        <v>26</v>
      </c>
      <c r="CL244" s="117">
        <f t="shared" si="117"/>
        <v>27</v>
      </c>
      <c r="CM244" s="117">
        <f t="shared" si="117"/>
        <v>28</v>
      </c>
      <c r="CN244" s="117">
        <f t="shared" si="117"/>
        <v>32</v>
      </c>
      <c r="CO244" s="117">
        <f t="shared" si="117"/>
        <v>39</v>
      </c>
      <c r="CP244" s="117">
        <f t="shared" si="117"/>
        <v>0</v>
      </c>
      <c r="CQ244" s="117">
        <f t="shared" si="117"/>
        <v>0</v>
      </c>
      <c r="CR244" s="117">
        <f t="shared" si="117"/>
        <v>0</v>
      </c>
      <c r="CS244" s="117">
        <f t="shared" si="117"/>
        <v>0</v>
      </c>
      <c r="CT244" s="117">
        <f t="shared" si="117"/>
        <v>0</v>
      </c>
      <c r="CU244" s="117">
        <f t="shared" si="117"/>
        <v>0</v>
      </c>
      <c r="CV244" s="117">
        <f t="shared" si="117"/>
        <v>0</v>
      </c>
      <c r="CW244" s="117">
        <f t="shared" si="117"/>
        <v>0</v>
      </c>
      <c r="CX244" s="117">
        <f t="shared" si="117"/>
        <v>0</v>
      </c>
      <c r="CY244" s="117">
        <f t="shared" si="117"/>
        <v>0</v>
      </c>
    </row>
    <row r="245" spans="1:103" ht="12" hidden="1">
      <c r="A245" s="18"/>
      <c r="B245" s="18"/>
      <c r="C245" s="18"/>
      <c r="D245" s="18"/>
      <c r="E245" s="18"/>
      <c r="F245" s="18"/>
      <c r="G245" s="18"/>
      <c r="H245" s="18"/>
      <c r="I245" s="18"/>
      <c r="J245" s="18"/>
      <c r="K245" s="18"/>
      <c r="L245" s="18"/>
      <c r="M245" s="18"/>
      <c r="N245" s="18"/>
      <c r="O245" s="18"/>
      <c r="P245" s="18"/>
      <c r="Q245" s="18"/>
      <c r="R245" s="18"/>
      <c r="S245" s="18"/>
      <c r="T245" s="18"/>
      <c r="U245" s="18"/>
      <c r="Z245" s="116">
        <f>Z200</f>
        <v>500</v>
      </c>
      <c r="AA245" s="120">
        <f aca="true" t="shared" si="118" ref="AA245:AJ254">_xlfn.SUMIFS($C$48:$C$123,$E$48:$E$123,AA$150,$D$48:$D$123,$Z245,$B$48:$B$123,$Z$242)</f>
        <v>0</v>
      </c>
      <c r="AB245" s="120">
        <f t="shared" si="118"/>
        <v>0</v>
      </c>
      <c r="AC245" s="120">
        <f t="shared" si="118"/>
        <v>0</v>
      </c>
      <c r="AD245" s="120">
        <f t="shared" si="118"/>
        <v>0</v>
      </c>
      <c r="AE245" s="120">
        <f t="shared" si="118"/>
        <v>0</v>
      </c>
      <c r="AF245" s="120">
        <f t="shared" si="118"/>
        <v>0</v>
      </c>
      <c r="AG245" s="120">
        <f t="shared" si="118"/>
        <v>0</v>
      </c>
      <c r="AH245" s="120">
        <f t="shared" si="118"/>
        <v>0</v>
      </c>
      <c r="AI245" s="120">
        <f t="shared" si="118"/>
        <v>0</v>
      </c>
      <c r="AJ245" s="120">
        <f t="shared" si="118"/>
        <v>0</v>
      </c>
      <c r="AK245" s="120">
        <f aca="true" t="shared" si="119" ref="AK245:AT254">_xlfn.SUMIFS($C$48:$C$123,$E$48:$E$123,AK$150,$D$48:$D$123,$Z245,$B$48:$B$123,$Z$242)</f>
        <v>0</v>
      </c>
      <c r="AL245" s="120">
        <f t="shared" si="119"/>
        <v>0</v>
      </c>
      <c r="AM245" s="120">
        <f t="shared" si="119"/>
        <v>0</v>
      </c>
      <c r="AN245" s="120">
        <f t="shared" si="119"/>
        <v>0</v>
      </c>
      <c r="AO245" s="120">
        <f t="shared" si="119"/>
        <v>0</v>
      </c>
      <c r="AP245" s="120">
        <f t="shared" si="119"/>
        <v>0</v>
      </c>
      <c r="AQ245" s="120">
        <f t="shared" si="119"/>
        <v>0</v>
      </c>
      <c r="AR245" s="120">
        <f t="shared" si="119"/>
        <v>0</v>
      </c>
      <c r="AS245" s="120">
        <f t="shared" si="119"/>
        <v>0</v>
      </c>
      <c r="AT245" s="120">
        <f t="shared" si="119"/>
        <v>0</v>
      </c>
      <c r="AU245" s="120">
        <f aca="true" t="shared" si="120" ref="AU245:BD254">_xlfn.SUMIFS($C$48:$C$123,$E$48:$E$123,AU$150,$D$48:$D$123,$Z245,$B$48:$B$123,$Z$242)</f>
        <v>0</v>
      </c>
      <c r="AV245" s="120">
        <f t="shared" si="120"/>
        <v>0</v>
      </c>
      <c r="AW245" s="120">
        <f t="shared" si="120"/>
        <v>0</v>
      </c>
      <c r="AX245" s="120">
        <f t="shared" si="120"/>
        <v>0</v>
      </c>
      <c r="AY245" s="120">
        <f t="shared" si="120"/>
        <v>0</v>
      </c>
      <c r="AZ245" s="120">
        <f t="shared" si="120"/>
        <v>0</v>
      </c>
      <c r="BA245" s="120">
        <f t="shared" si="120"/>
        <v>0</v>
      </c>
      <c r="BB245" s="120">
        <f t="shared" si="120"/>
        <v>0</v>
      </c>
      <c r="BC245" s="120">
        <f t="shared" si="120"/>
        <v>0</v>
      </c>
      <c r="BD245" s="120">
        <f t="shared" si="120"/>
        <v>0</v>
      </c>
      <c r="BE245" s="120">
        <f aca="true" t="shared" si="121" ref="BE245:BK254">_xlfn.SUMIFS($C$48:$C$123,$E$48:$E$123,BE$150,$D$48:$D$123,$Z245,$B$48:$B$123,$Z$242)</f>
        <v>0</v>
      </c>
      <c r="BF245" s="120">
        <f t="shared" si="121"/>
        <v>0</v>
      </c>
      <c r="BG245" s="120">
        <f t="shared" si="121"/>
        <v>0</v>
      </c>
      <c r="BH245" s="120">
        <f t="shared" si="121"/>
        <v>0</v>
      </c>
      <c r="BI245" s="120">
        <f t="shared" si="121"/>
        <v>0</v>
      </c>
      <c r="BJ245" s="120">
        <f t="shared" si="121"/>
        <v>0</v>
      </c>
      <c r="BK245" s="120">
        <f t="shared" si="121"/>
        <v>0</v>
      </c>
      <c r="BN245" s="116">
        <f>BN200</f>
        <v>500</v>
      </c>
      <c r="BO245" s="120">
        <f aca="true" t="shared" si="122" ref="BO245:BX254">_xlfn.SUMIFS($C$48:$C$123,$E$48:$E$123,BO$150,$D$48:$D$123,$Z245,$B$48:$B$123,$Z$242)</f>
        <v>0</v>
      </c>
      <c r="BP245" s="120">
        <f t="shared" si="122"/>
        <v>0</v>
      </c>
      <c r="BQ245" s="120">
        <f t="shared" si="122"/>
        <v>0</v>
      </c>
      <c r="BR245" s="120">
        <f t="shared" si="122"/>
        <v>0</v>
      </c>
      <c r="BS245" s="120">
        <f t="shared" si="122"/>
        <v>0</v>
      </c>
      <c r="BT245" s="120">
        <f t="shared" si="122"/>
        <v>0</v>
      </c>
      <c r="BU245" s="120">
        <f t="shared" si="122"/>
        <v>0</v>
      </c>
      <c r="BV245" s="120">
        <f t="shared" si="122"/>
        <v>0</v>
      </c>
      <c r="BW245" s="120">
        <f t="shared" si="122"/>
        <v>0</v>
      </c>
      <c r="BX245" s="120">
        <f t="shared" si="122"/>
        <v>0</v>
      </c>
      <c r="BY245" s="120">
        <f aca="true" t="shared" si="123" ref="BY245:CH254">_xlfn.SUMIFS($C$48:$C$123,$E$48:$E$123,BY$150,$D$48:$D$123,$Z245,$B$48:$B$123,$Z$242)</f>
        <v>0</v>
      </c>
      <c r="BZ245" s="120">
        <f t="shared" si="123"/>
        <v>0</v>
      </c>
      <c r="CA245" s="120">
        <f t="shared" si="123"/>
        <v>0</v>
      </c>
      <c r="CB245" s="120">
        <f t="shared" si="123"/>
        <v>0</v>
      </c>
      <c r="CC245" s="120">
        <f t="shared" si="123"/>
        <v>0</v>
      </c>
      <c r="CD245" s="120">
        <f t="shared" si="123"/>
        <v>0</v>
      </c>
      <c r="CE245" s="120">
        <f t="shared" si="123"/>
        <v>0</v>
      </c>
      <c r="CF245" s="120">
        <f t="shared" si="123"/>
        <v>0</v>
      </c>
      <c r="CG245" s="120">
        <f t="shared" si="123"/>
        <v>0</v>
      </c>
      <c r="CH245" s="120">
        <f t="shared" si="123"/>
        <v>0</v>
      </c>
      <c r="CI245" s="120">
        <f aca="true" t="shared" si="124" ref="CI245:CR254">_xlfn.SUMIFS($C$48:$C$123,$E$48:$E$123,CI$150,$D$48:$D$123,$Z245,$B$48:$B$123,$Z$242)</f>
        <v>0</v>
      </c>
      <c r="CJ245" s="120">
        <f t="shared" si="124"/>
        <v>0</v>
      </c>
      <c r="CK245" s="120">
        <f t="shared" si="124"/>
        <v>0</v>
      </c>
      <c r="CL245" s="120">
        <f t="shared" si="124"/>
        <v>0</v>
      </c>
      <c r="CM245" s="120">
        <f t="shared" si="124"/>
        <v>0</v>
      </c>
      <c r="CN245" s="120">
        <f t="shared" si="124"/>
        <v>0</v>
      </c>
      <c r="CO245" s="120">
        <f t="shared" si="124"/>
        <v>0</v>
      </c>
      <c r="CP245" s="120">
        <f t="shared" si="124"/>
        <v>0</v>
      </c>
      <c r="CQ245" s="120">
        <f t="shared" si="124"/>
        <v>0</v>
      </c>
      <c r="CR245" s="120">
        <f t="shared" si="124"/>
        <v>0</v>
      </c>
      <c r="CS245" s="120">
        <f aca="true" t="shared" si="125" ref="CS245:CY254">_xlfn.SUMIFS($C$48:$C$123,$E$48:$E$123,CS$150,$D$48:$D$123,$Z245,$B$48:$B$123,$Z$242)</f>
        <v>0</v>
      </c>
      <c r="CT245" s="120">
        <f t="shared" si="125"/>
        <v>0</v>
      </c>
      <c r="CU245" s="120">
        <f t="shared" si="125"/>
        <v>0</v>
      </c>
      <c r="CV245" s="120">
        <f t="shared" si="125"/>
        <v>0</v>
      </c>
      <c r="CW245" s="120">
        <f t="shared" si="125"/>
        <v>0</v>
      </c>
      <c r="CX245" s="120">
        <f t="shared" si="125"/>
        <v>0</v>
      </c>
      <c r="CY245" s="120">
        <f t="shared" si="125"/>
        <v>0</v>
      </c>
    </row>
    <row r="246" spans="1:103" ht="12" hidden="1">
      <c r="A246" s="18"/>
      <c r="B246" s="18"/>
      <c r="C246" s="18"/>
      <c r="D246" s="18"/>
      <c r="E246" s="18"/>
      <c r="F246" s="18"/>
      <c r="G246" s="18"/>
      <c r="H246" s="18"/>
      <c r="I246" s="18"/>
      <c r="J246" s="18"/>
      <c r="K246" s="18"/>
      <c r="L246" s="18"/>
      <c r="M246" s="18"/>
      <c r="N246" s="18"/>
      <c r="O246" s="18"/>
      <c r="P246" s="18"/>
      <c r="Q246" s="18"/>
      <c r="R246" s="18"/>
      <c r="S246" s="18"/>
      <c r="T246" s="18"/>
      <c r="U246" s="18"/>
      <c r="Z246" s="116">
        <f aca="true" t="shared" si="126" ref="Z246:Z283">Z201</f>
        <v>570</v>
      </c>
      <c r="AA246" s="120">
        <f t="shared" si="118"/>
        <v>0</v>
      </c>
      <c r="AB246" s="120">
        <f t="shared" si="118"/>
        <v>0</v>
      </c>
      <c r="AC246" s="120">
        <f t="shared" si="118"/>
        <v>0</v>
      </c>
      <c r="AD246" s="120">
        <f t="shared" si="118"/>
        <v>0</v>
      </c>
      <c r="AE246" s="120">
        <f t="shared" si="118"/>
        <v>0</v>
      </c>
      <c r="AF246" s="120">
        <f t="shared" si="118"/>
        <v>0</v>
      </c>
      <c r="AG246" s="120">
        <f t="shared" si="118"/>
        <v>0</v>
      </c>
      <c r="AH246" s="120">
        <f t="shared" si="118"/>
        <v>0</v>
      </c>
      <c r="AI246" s="120">
        <f t="shared" si="118"/>
        <v>0</v>
      </c>
      <c r="AJ246" s="120">
        <f t="shared" si="118"/>
        <v>0</v>
      </c>
      <c r="AK246" s="120">
        <f t="shared" si="119"/>
        <v>0</v>
      </c>
      <c r="AL246" s="120">
        <f t="shared" si="119"/>
        <v>0</v>
      </c>
      <c r="AM246" s="120">
        <f t="shared" si="119"/>
        <v>0</v>
      </c>
      <c r="AN246" s="120">
        <f t="shared" si="119"/>
        <v>0</v>
      </c>
      <c r="AO246" s="120">
        <f t="shared" si="119"/>
        <v>0</v>
      </c>
      <c r="AP246" s="120">
        <f t="shared" si="119"/>
        <v>0</v>
      </c>
      <c r="AQ246" s="120">
        <f t="shared" si="119"/>
        <v>0</v>
      </c>
      <c r="AR246" s="120">
        <f t="shared" si="119"/>
        <v>0</v>
      </c>
      <c r="AS246" s="120">
        <f t="shared" si="119"/>
        <v>0</v>
      </c>
      <c r="AT246" s="120">
        <f t="shared" si="119"/>
        <v>0</v>
      </c>
      <c r="AU246" s="120">
        <f t="shared" si="120"/>
        <v>0</v>
      </c>
      <c r="AV246" s="120">
        <f t="shared" si="120"/>
        <v>0</v>
      </c>
      <c r="AW246" s="120">
        <f t="shared" si="120"/>
        <v>0</v>
      </c>
      <c r="AX246" s="120">
        <f t="shared" si="120"/>
        <v>0</v>
      </c>
      <c r="AY246" s="120">
        <f t="shared" si="120"/>
        <v>0</v>
      </c>
      <c r="AZ246" s="120">
        <f t="shared" si="120"/>
        <v>0</v>
      </c>
      <c r="BA246" s="120">
        <f t="shared" si="120"/>
        <v>0</v>
      </c>
      <c r="BB246" s="120">
        <f t="shared" si="120"/>
        <v>0</v>
      </c>
      <c r="BC246" s="120">
        <f t="shared" si="120"/>
        <v>0</v>
      </c>
      <c r="BD246" s="120">
        <f t="shared" si="120"/>
        <v>0</v>
      </c>
      <c r="BE246" s="120">
        <f t="shared" si="121"/>
        <v>0</v>
      </c>
      <c r="BF246" s="120">
        <f t="shared" si="121"/>
        <v>0</v>
      </c>
      <c r="BG246" s="120">
        <f t="shared" si="121"/>
        <v>0</v>
      </c>
      <c r="BH246" s="120">
        <f t="shared" si="121"/>
        <v>0</v>
      </c>
      <c r="BI246" s="120">
        <f t="shared" si="121"/>
        <v>0</v>
      </c>
      <c r="BJ246" s="120">
        <f t="shared" si="121"/>
        <v>0</v>
      </c>
      <c r="BK246" s="120">
        <f t="shared" si="121"/>
        <v>0</v>
      </c>
      <c r="BN246" s="116">
        <f aca="true" t="shared" si="127" ref="BN246:BN283">BN201</f>
        <v>570</v>
      </c>
      <c r="BO246" s="120">
        <f t="shared" si="122"/>
        <v>0</v>
      </c>
      <c r="BP246" s="120">
        <f t="shared" si="122"/>
        <v>0</v>
      </c>
      <c r="BQ246" s="120">
        <f t="shared" si="122"/>
        <v>0</v>
      </c>
      <c r="BR246" s="120">
        <f t="shared" si="122"/>
        <v>0</v>
      </c>
      <c r="BS246" s="120">
        <f t="shared" si="122"/>
        <v>0</v>
      </c>
      <c r="BT246" s="120">
        <f t="shared" si="122"/>
        <v>0</v>
      </c>
      <c r="BU246" s="120">
        <f t="shared" si="122"/>
        <v>0</v>
      </c>
      <c r="BV246" s="120">
        <f t="shared" si="122"/>
        <v>0</v>
      </c>
      <c r="BW246" s="120">
        <f t="shared" si="122"/>
        <v>0</v>
      </c>
      <c r="BX246" s="120">
        <f t="shared" si="122"/>
        <v>0</v>
      </c>
      <c r="BY246" s="120">
        <f t="shared" si="123"/>
        <v>0</v>
      </c>
      <c r="BZ246" s="120">
        <f t="shared" si="123"/>
        <v>0</v>
      </c>
      <c r="CA246" s="120">
        <f t="shared" si="123"/>
        <v>0</v>
      </c>
      <c r="CB246" s="120">
        <f t="shared" si="123"/>
        <v>0</v>
      </c>
      <c r="CC246" s="120">
        <f t="shared" si="123"/>
        <v>0</v>
      </c>
      <c r="CD246" s="120">
        <f t="shared" si="123"/>
        <v>0</v>
      </c>
      <c r="CE246" s="120">
        <f t="shared" si="123"/>
        <v>0</v>
      </c>
      <c r="CF246" s="120">
        <f t="shared" si="123"/>
        <v>0</v>
      </c>
      <c r="CG246" s="120">
        <f t="shared" si="123"/>
        <v>0</v>
      </c>
      <c r="CH246" s="120">
        <f t="shared" si="123"/>
        <v>0</v>
      </c>
      <c r="CI246" s="120">
        <f t="shared" si="124"/>
        <v>0</v>
      </c>
      <c r="CJ246" s="120">
        <f t="shared" si="124"/>
        <v>0</v>
      </c>
      <c r="CK246" s="120">
        <f t="shared" si="124"/>
        <v>0</v>
      </c>
      <c r="CL246" s="120">
        <f t="shared" si="124"/>
        <v>0</v>
      </c>
      <c r="CM246" s="120">
        <f t="shared" si="124"/>
        <v>0</v>
      </c>
      <c r="CN246" s="120">
        <f t="shared" si="124"/>
        <v>0</v>
      </c>
      <c r="CO246" s="120">
        <f t="shared" si="124"/>
        <v>0</v>
      </c>
      <c r="CP246" s="120">
        <f t="shared" si="124"/>
        <v>0</v>
      </c>
      <c r="CQ246" s="120">
        <f t="shared" si="124"/>
        <v>0</v>
      </c>
      <c r="CR246" s="120">
        <f t="shared" si="124"/>
        <v>0</v>
      </c>
      <c r="CS246" s="120">
        <f t="shared" si="125"/>
        <v>0</v>
      </c>
      <c r="CT246" s="120">
        <f t="shared" si="125"/>
        <v>0</v>
      </c>
      <c r="CU246" s="120">
        <f t="shared" si="125"/>
        <v>0</v>
      </c>
      <c r="CV246" s="120">
        <f t="shared" si="125"/>
        <v>0</v>
      </c>
      <c r="CW246" s="120">
        <f t="shared" si="125"/>
        <v>0</v>
      </c>
      <c r="CX246" s="120">
        <f t="shared" si="125"/>
        <v>0</v>
      </c>
      <c r="CY246" s="120">
        <f t="shared" si="125"/>
        <v>0</v>
      </c>
    </row>
    <row r="247" spans="1:103" ht="12" hidden="1">
      <c r="A247" s="18"/>
      <c r="B247" s="18"/>
      <c r="C247" s="18"/>
      <c r="D247" s="18"/>
      <c r="E247" s="18"/>
      <c r="F247" s="18"/>
      <c r="G247" s="18"/>
      <c r="H247" s="18"/>
      <c r="I247" s="18"/>
      <c r="J247" s="18"/>
      <c r="K247" s="18"/>
      <c r="L247" s="18"/>
      <c r="M247" s="18"/>
      <c r="N247" s="18"/>
      <c r="O247" s="18"/>
      <c r="P247" s="18"/>
      <c r="Q247" s="18"/>
      <c r="R247" s="18"/>
      <c r="S247" s="18"/>
      <c r="T247" s="18"/>
      <c r="U247" s="18"/>
      <c r="Z247" s="116">
        <f t="shared" si="126"/>
        <v>720</v>
      </c>
      <c r="AA247" s="120">
        <f t="shared" si="118"/>
        <v>0</v>
      </c>
      <c r="AB247" s="120">
        <f t="shared" si="118"/>
        <v>0</v>
      </c>
      <c r="AC247" s="120">
        <f t="shared" si="118"/>
        <v>0</v>
      </c>
      <c r="AD247" s="120">
        <f t="shared" si="118"/>
        <v>0</v>
      </c>
      <c r="AE247" s="120">
        <f t="shared" si="118"/>
        <v>0</v>
      </c>
      <c r="AF247" s="120">
        <f t="shared" si="118"/>
        <v>0</v>
      </c>
      <c r="AG247" s="120">
        <f t="shared" si="118"/>
        <v>0</v>
      </c>
      <c r="AH247" s="120">
        <f t="shared" si="118"/>
        <v>0</v>
      </c>
      <c r="AI247" s="120">
        <f t="shared" si="118"/>
        <v>0</v>
      </c>
      <c r="AJ247" s="120">
        <f t="shared" si="118"/>
        <v>0</v>
      </c>
      <c r="AK247" s="120">
        <f t="shared" si="119"/>
        <v>0</v>
      </c>
      <c r="AL247" s="120">
        <f t="shared" si="119"/>
        <v>0</v>
      </c>
      <c r="AM247" s="120">
        <f t="shared" si="119"/>
        <v>0</v>
      </c>
      <c r="AN247" s="120">
        <f t="shared" si="119"/>
        <v>0</v>
      </c>
      <c r="AO247" s="120">
        <f t="shared" si="119"/>
        <v>0</v>
      </c>
      <c r="AP247" s="120">
        <f t="shared" si="119"/>
        <v>0</v>
      </c>
      <c r="AQ247" s="120">
        <f t="shared" si="119"/>
        <v>0</v>
      </c>
      <c r="AR247" s="120">
        <f t="shared" si="119"/>
        <v>0</v>
      </c>
      <c r="AS247" s="120">
        <f t="shared" si="119"/>
        <v>0</v>
      </c>
      <c r="AT247" s="120">
        <f t="shared" si="119"/>
        <v>0</v>
      </c>
      <c r="AU247" s="120">
        <f t="shared" si="120"/>
        <v>0</v>
      </c>
      <c r="AV247" s="120">
        <f t="shared" si="120"/>
        <v>0</v>
      </c>
      <c r="AW247" s="120">
        <f t="shared" si="120"/>
        <v>0</v>
      </c>
      <c r="AX247" s="120">
        <f t="shared" si="120"/>
        <v>0</v>
      </c>
      <c r="AY247" s="120">
        <f t="shared" si="120"/>
        <v>0</v>
      </c>
      <c r="AZ247" s="120">
        <f t="shared" si="120"/>
        <v>0</v>
      </c>
      <c r="BA247" s="120">
        <f t="shared" si="120"/>
        <v>0</v>
      </c>
      <c r="BB247" s="120">
        <f t="shared" si="120"/>
        <v>0</v>
      </c>
      <c r="BC247" s="120">
        <f t="shared" si="120"/>
        <v>0</v>
      </c>
      <c r="BD247" s="120">
        <f t="shared" si="120"/>
        <v>0</v>
      </c>
      <c r="BE247" s="120">
        <f t="shared" si="121"/>
        <v>0</v>
      </c>
      <c r="BF247" s="120">
        <f t="shared" si="121"/>
        <v>0</v>
      </c>
      <c r="BG247" s="120">
        <f t="shared" si="121"/>
        <v>0</v>
      </c>
      <c r="BH247" s="120">
        <f t="shared" si="121"/>
        <v>0</v>
      </c>
      <c r="BI247" s="120">
        <f t="shared" si="121"/>
        <v>0</v>
      </c>
      <c r="BJ247" s="120">
        <f t="shared" si="121"/>
        <v>0</v>
      </c>
      <c r="BK247" s="120">
        <f t="shared" si="121"/>
        <v>0</v>
      </c>
      <c r="BN247" s="116">
        <f t="shared" si="127"/>
        <v>720</v>
      </c>
      <c r="BO247" s="120">
        <f t="shared" si="122"/>
        <v>0</v>
      </c>
      <c r="BP247" s="120">
        <f t="shared" si="122"/>
        <v>0</v>
      </c>
      <c r="BQ247" s="120">
        <f t="shared" si="122"/>
        <v>0</v>
      </c>
      <c r="BR247" s="120">
        <f t="shared" si="122"/>
        <v>0</v>
      </c>
      <c r="BS247" s="120">
        <f t="shared" si="122"/>
        <v>0</v>
      </c>
      <c r="BT247" s="120">
        <f t="shared" si="122"/>
        <v>0</v>
      </c>
      <c r="BU247" s="120">
        <f t="shared" si="122"/>
        <v>0</v>
      </c>
      <c r="BV247" s="120">
        <f t="shared" si="122"/>
        <v>0</v>
      </c>
      <c r="BW247" s="120">
        <f t="shared" si="122"/>
        <v>0</v>
      </c>
      <c r="BX247" s="120">
        <f t="shared" si="122"/>
        <v>0</v>
      </c>
      <c r="BY247" s="120">
        <f t="shared" si="123"/>
        <v>0</v>
      </c>
      <c r="BZ247" s="120">
        <f t="shared" si="123"/>
        <v>0</v>
      </c>
      <c r="CA247" s="120">
        <f t="shared" si="123"/>
        <v>0</v>
      </c>
      <c r="CB247" s="120">
        <f t="shared" si="123"/>
        <v>0</v>
      </c>
      <c r="CC247" s="120">
        <f t="shared" si="123"/>
        <v>0</v>
      </c>
      <c r="CD247" s="120">
        <f t="shared" si="123"/>
        <v>0</v>
      </c>
      <c r="CE247" s="120">
        <f t="shared" si="123"/>
        <v>0</v>
      </c>
      <c r="CF247" s="120">
        <f t="shared" si="123"/>
        <v>0</v>
      </c>
      <c r="CG247" s="120">
        <f t="shared" si="123"/>
        <v>0</v>
      </c>
      <c r="CH247" s="120">
        <f t="shared" si="123"/>
        <v>0</v>
      </c>
      <c r="CI247" s="120">
        <f t="shared" si="124"/>
        <v>0</v>
      </c>
      <c r="CJ247" s="120">
        <f t="shared" si="124"/>
        <v>0</v>
      </c>
      <c r="CK247" s="120">
        <f t="shared" si="124"/>
        <v>0</v>
      </c>
      <c r="CL247" s="120">
        <f t="shared" si="124"/>
        <v>0</v>
      </c>
      <c r="CM247" s="120">
        <f t="shared" si="124"/>
        <v>0</v>
      </c>
      <c r="CN247" s="120">
        <f t="shared" si="124"/>
        <v>0</v>
      </c>
      <c r="CO247" s="120">
        <f t="shared" si="124"/>
        <v>0</v>
      </c>
      <c r="CP247" s="120">
        <f t="shared" si="124"/>
        <v>0</v>
      </c>
      <c r="CQ247" s="120">
        <f t="shared" si="124"/>
        <v>0</v>
      </c>
      <c r="CR247" s="120">
        <f t="shared" si="124"/>
        <v>0</v>
      </c>
      <c r="CS247" s="120">
        <f t="shared" si="125"/>
        <v>0</v>
      </c>
      <c r="CT247" s="120">
        <f t="shared" si="125"/>
        <v>0</v>
      </c>
      <c r="CU247" s="120">
        <f t="shared" si="125"/>
        <v>0</v>
      </c>
      <c r="CV247" s="120">
        <f t="shared" si="125"/>
        <v>0</v>
      </c>
      <c r="CW247" s="120">
        <f t="shared" si="125"/>
        <v>0</v>
      </c>
      <c r="CX247" s="120">
        <f t="shared" si="125"/>
        <v>0</v>
      </c>
      <c r="CY247" s="120">
        <f t="shared" si="125"/>
        <v>0</v>
      </c>
    </row>
    <row r="248" spans="1:103" ht="12" hidden="1">
      <c r="A248" s="18"/>
      <c r="B248" s="18"/>
      <c r="C248" s="18"/>
      <c r="D248" s="18"/>
      <c r="E248" s="18"/>
      <c r="F248" s="18"/>
      <c r="G248" s="18"/>
      <c r="H248" s="18"/>
      <c r="I248" s="18"/>
      <c r="J248" s="18"/>
      <c r="K248" s="18"/>
      <c r="L248" s="18"/>
      <c r="M248" s="18"/>
      <c r="N248" s="18"/>
      <c r="O248" s="18"/>
      <c r="P248" s="18"/>
      <c r="Q248" s="18"/>
      <c r="R248" s="18"/>
      <c r="S248" s="18"/>
      <c r="T248" s="18"/>
      <c r="U248" s="18"/>
      <c r="Z248" s="116">
        <f t="shared" si="126"/>
        <v>1000</v>
      </c>
      <c r="AA248" s="120">
        <f t="shared" si="118"/>
        <v>0</v>
      </c>
      <c r="AB248" s="120">
        <f t="shared" si="118"/>
        <v>0</v>
      </c>
      <c r="AC248" s="120">
        <f t="shared" si="118"/>
        <v>0</v>
      </c>
      <c r="AD248" s="120">
        <f t="shared" si="118"/>
        <v>0</v>
      </c>
      <c r="AE248" s="120">
        <f t="shared" si="118"/>
        <v>0</v>
      </c>
      <c r="AF248" s="120">
        <f t="shared" si="118"/>
        <v>0</v>
      </c>
      <c r="AG248" s="120">
        <f t="shared" si="118"/>
        <v>0</v>
      </c>
      <c r="AH248" s="120">
        <f t="shared" si="118"/>
        <v>0</v>
      </c>
      <c r="AI248" s="120">
        <f t="shared" si="118"/>
        <v>0</v>
      </c>
      <c r="AJ248" s="120">
        <f t="shared" si="118"/>
        <v>0</v>
      </c>
      <c r="AK248" s="120">
        <f t="shared" si="119"/>
        <v>0</v>
      </c>
      <c r="AL248" s="120">
        <f t="shared" si="119"/>
        <v>0</v>
      </c>
      <c r="AM248" s="120">
        <f t="shared" si="119"/>
        <v>0</v>
      </c>
      <c r="AN248" s="120">
        <f t="shared" si="119"/>
        <v>0</v>
      </c>
      <c r="AO248" s="120">
        <f t="shared" si="119"/>
        <v>0</v>
      </c>
      <c r="AP248" s="120">
        <f t="shared" si="119"/>
        <v>0</v>
      </c>
      <c r="AQ248" s="120">
        <f t="shared" si="119"/>
        <v>0</v>
      </c>
      <c r="AR248" s="120">
        <f t="shared" si="119"/>
        <v>0</v>
      </c>
      <c r="AS248" s="120">
        <f t="shared" si="119"/>
        <v>0</v>
      </c>
      <c r="AT248" s="120">
        <f t="shared" si="119"/>
        <v>0</v>
      </c>
      <c r="AU248" s="120">
        <f t="shared" si="120"/>
        <v>0</v>
      </c>
      <c r="AV248" s="120">
        <f t="shared" si="120"/>
        <v>0</v>
      </c>
      <c r="AW248" s="120">
        <f t="shared" si="120"/>
        <v>0</v>
      </c>
      <c r="AX248" s="120">
        <f t="shared" si="120"/>
        <v>0</v>
      </c>
      <c r="AY248" s="120">
        <f t="shared" si="120"/>
        <v>0</v>
      </c>
      <c r="AZ248" s="120">
        <f t="shared" si="120"/>
        <v>0</v>
      </c>
      <c r="BA248" s="120">
        <f t="shared" si="120"/>
        <v>0</v>
      </c>
      <c r="BB248" s="120">
        <f t="shared" si="120"/>
        <v>0</v>
      </c>
      <c r="BC248" s="120">
        <f t="shared" si="120"/>
        <v>0</v>
      </c>
      <c r="BD248" s="120">
        <f t="shared" si="120"/>
        <v>0</v>
      </c>
      <c r="BE248" s="120">
        <f t="shared" si="121"/>
        <v>0</v>
      </c>
      <c r="BF248" s="120">
        <f t="shared" si="121"/>
        <v>0</v>
      </c>
      <c r="BG248" s="120">
        <f t="shared" si="121"/>
        <v>0</v>
      </c>
      <c r="BH248" s="120">
        <f t="shared" si="121"/>
        <v>0</v>
      </c>
      <c r="BI248" s="120">
        <f t="shared" si="121"/>
        <v>0</v>
      </c>
      <c r="BJ248" s="120">
        <f t="shared" si="121"/>
        <v>0</v>
      </c>
      <c r="BK248" s="120">
        <f t="shared" si="121"/>
        <v>0</v>
      </c>
      <c r="BN248" s="116">
        <f t="shared" si="127"/>
        <v>1000</v>
      </c>
      <c r="BO248" s="120">
        <f t="shared" si="122"/>
        <v>0</v>
      </c>
      <c r="BP248" s="120">
        <f t="shared" si="122"/>
        <v>0</v>
      </c>
      <c r="BQ248" s="120">
        <f t="shared" si="122"/>
        <v>0</v>
      </c>
      <c r="BR248" s="120">
        <f t="shared" si="122"/>
        <v>0</v>
      </c>
      <c r="BS248" s="120">
        <f t="shared" si="122"/>
        <v>0</v>
      </c>
      <c r="BT248" s="120">
        <f t="shared" si="122"/>
        <v>0</v>
      </c>
      <c r="BU248" s="120">
        <f t="shared" si="122"/>
        <v>0</v>
      </c>
      <c r="BV248" s="120">
        <f t="shared" si="122"/>
        <v>0</v>
      </c>
      <c r="BW248" s="120">
        <f t="shared" si="122"/>
        <v>0</v>
      </c>
      <c r="BX248" s="120">
        <f t="shared" si="122"/>
        <v>0</v>
      </c>
      <c r="BY248" s="120">
        <f t="shared" si="123"/>
        <v>0</v>
      </c>
      <c r="BZ248" s="120">
        <f t="shared" si="123"/>
        <v>0</v>
      </c>
      <c r="CA248" s="120">
        <f t="shared" si="123"/>
        <v>0</v>
      </c>
      <c r="CB248" s="120">
        <f t="shared" si="123"/>
        <v>0</v>
      </c>
      <c r="CC248" s="120">
        <f t="shared" si="123"/>
        <v>0</v>
      </c>
      <c r="CD248" s="120">
        <f t="shared" si="123"/>
        <v>0</v>
      </c>
      <c r="CE248" s="120">
        <f t="shared" si="123"/>
        <v>0</v>
      </c>
      <c r="CF248" s="120">
        <f t="shared" si="123"/>
        <v>0</v>
      </c>
      <c r="CG248" s="120">
        <f t="shared" si="123"/>
        <v>0</v>
      </c>
      <c r="CH248" s="120">
        <f t="shared" si="123"/>
        <v>0</v>
      </c>
      <c r="CI248" s="120">
        <f t="shared" si="124"/>
        <v>0</v>
      </c>
      <c r="CJ248" s="120">
        <f t="shared" si="124"/>
        <v>0</v>
      </c>
      <c r="CK248" s="120">
        <f t="shared" si="124"/>
        <v>0</v>
      </c>
      <c r="CL248" s="120">
        <f t="shared" si="124"/>
        <v>0</v>
      </c>
      <c r="CM248" s="120">
        <f t="shared" si="124"/>
        <v>0</v>
      </c>
      <c r="CN248" s="120">
        <f t="shared" si="124"/>
        <v>0</v>
      </c>
      <c r="CO248" s="120">
        <f t="shared" si="124"/>
        <v>0</v>
      </c>
      <c r="CP248" s="120">
        <f t="shared" si="124"/>
        <v>0</v>
      </c>
      <c r="CQ248" s="120">
        <f t="shared" si="124"/>
        <v>0</v>
      </c>
      <c r="CR248" s="120">
        <f t="shared" si="124"/>
        <v>0</v>
      </c>
      <c r="CS248" s="120">
        <f t="shared" si="125"/>
        <v>0</v>
      </c>
      <c r="CT248" s="120">
        <f t="shared" si="125"/>
        <v>0</v>
      </c>
      <c r="CU248" s="120">
        <f t="shared" si="125"/>
        <v>0</v>
      </c>
      <c r="CV248" s="120">
        <f t="shared" si="125"/>
        <v>0</v>
      </c>
      <c r="CW248" s="120">
        <f t="shared" si="125"/>
        <v>0</v>
      </c>
      <c r="CX248" s="120">
        <f t="shared" si="125"/>
        <v>0</v>
      </c>
      <c r="CY248" s="120">
        <f t="shared" si="125"/>
        <v>0</v>
      </c>
    </row>
    <row r="249" spans="1:103" ht="12" hidden="1">
      <c r="A249" s="18"/>
      <c r="B249" s="18"/>
      <c r="C249" s="18"/>
      <c r="D249" s="18"/>
      <c r="E249" s="18"/>
      <c r="F249" s="18"/>
      <c r="G249" s="18"/>
      <c r="H249" s="18"/>
      <c r="I249" s="18"/>
      <c r="J249" s="18"/>
      <c r="K249" s="18"/>
      <c r="L249" s="18"/>
      <c r="M249" s="18"/>
      <c r="N249" s="18"/>
      <c r="O249" s="18"/>
      <c r="P249" s="18"/>
      <c r="Q249" s="18"/>
      <c r="R249" s="18"/>
      <c r="S249" s="18"/>
      <c r="T249" s="18"/>
      <c r="U249" s="18"/>
      <c r="Z249" s="116">
        <f t="shared" si="126"/>
        <v>1100</v>
      </c>
      <c r="AA249" s="120">
        <f t="shared" si="118"/>
        <v>0</v>
      </c>
      <c r="AB249" s="120">
        <f t="shared" si="118"/>
        <v>0</v>
      </c>
      <c r="AC249" s="120">
        <f t="shared" si="118"/>
        <v>0</v>
      </c>
      <c r="AD249" s="120">
        <f t="shared" si="118"/>
        <v>0</v>
      </c>
      <c r="AE249" s="120">
        <f t="shared" si="118"/>
        <v>0</v>
      </c>
      <c r="AF249" s="120">
        <f t="shared" si="118"/>
        <v>0</v>
      </c>
      <c r="AG249" s="120">
        <f t="shared" si="118"/>
        <v>0</v>
      </c>
      <c r="AH249" s="120">
        <f t="shared" si="118"/>
        <v>0</v>
      </c>
      <c r="AI249" s="120">
        <f t="shared" si="118"/>
        <v>0</v>
      </c>
      <c r="AJ249" s="120">
        <f t="shared" si="118"/>
        <v>0</v>
      </c>
      <c r="AK249" s="120">
        <f t="shared" si="119"/>
        <v>0</v>
      </c>
      <c r="AL249" s="120">
        <f t="shared" si="119"/>
        <v>0</v>
      </c>
      <c r="AM249" s="120">
        <f t="shared" si="119"/>
        <v>0</v>
      </c>
      <c r="AN249" s="120">
        <f t="shared" si="119"/>
        <v>0</v>
      </c>
      <c r="AO249" s="120">
        <f t="shared" si="119"/>
        <v>0</v>
      </c>
      <c r="AP249" s="120">
        <f t="shared" si="119"/>
        <v>0</v>
      </c>
      <c r="AQ249" s="120">
        <f t="shared" si="119"/>
        <v>0</v>
      </c>
      <c r="AR249" s="120">
        <f t="shared" si="119"/>
        <v>0</v>
      </c>
      <c r="AS249" s="120">
        <f t="shared" si="119"/>
        <v>0</v>
      </c>
      <c r="AT249" s="120">
        <f t="shared" si="119"/>
        <v>0</v>
      </c>
      <c r="AU249" s="120">
        <f t="shared" si="120"/>
        <v>0</v>
      </c>
      <c r="AV249" s="120">
        <f t="shared" si="120"/>
        <v>0</v>
      </c>
      <c r="AW249" s="120">
        <f t="shared" si="120"/>
        <v>0</v>
      </c>
      <c r="AX249" s="120">
        <f t="shared" si="120"/>
        <v>0</v>
      </c>
      <c r="AY249" s="120">
        <f t="shared" si="120"/>
        <v>0</v>
      </c>
      <c r="AZ249" s="120">
        <f t="shared" si="120"/>
        <v>0</v>
      </c>
      <c r="BA249" s="120">
        <f t="shared" si="120"/>
        <v>0</v>
      </c>
      <c r="BB249" s="120">
        <f t="shared" si="120"/>
        <v>0</v>
      </c>
      <c r="BC249" s="120">
        <f t="shared" si="120"/>
        <v>0</v>
      </c>
      <c r="BD249" s="120">
        <f t="shared" si="120"/>
        <v>0</v>
      </c>
      <c r="BE249" s="120">
        <f t="shared" si="121"/>
        <v>0</v>
      </c>
      <c r="BF249" s="120">
        <f t="shared" si="121"/>
        <v>0</v>
      </c>
      <c r="BG249" s="120">
        <f t="shared" si="121"/>
        <v>0</v>
      </c>
      <c r="BH249" s="120">
        <f t="shared" si="121"/>
        <v>0</v>
      </c>
      <c r="BI249" s="120">
        <f t="shared" si="121"/>
        <v>0</v>
      </c>
      <c r="BJ249" s="120">
        <f t="shared" si="121"/>
        <v>0</v>
      </c>
      <c r="BK249" s="120">
        <f t="shared" si="121"/>
        <v>0</v>
      </c>
      <c r="BN249" s="116">
        <f t="shared" si="127"/>
        <v>1100</v>
      </c>
      <c r="BO249" s="120">
        <f t="shared" si="122"/>
        <v>0</v>
      </c>
      <c r="BP249" s="120">
        <f t="shared" si="122"/>
        <v>0</v>
      </c>
      <c r="BQ249" s="120">
        <f t="shared" si="122"/>
        <v>0</v>
      </c>
      <c r="BR249" s="120">
        <f t="shared" si="122"/>
        <v>0</v>
      </c>
      <c r="BS249" s="120">
        <f t="shared" si="122"/>
        <v>0</v>
      </c>
      <c r="BT249" s="120">
        <f t="shared" si="122"/>
        <v>0</v>
      </c>
      <c r="BU249" s="120">
        <f t="shared" si="122"/>
        <v>0</v>
      </c>
      <c r="BV249" s="120">
        <f t="shared" si="122"/>
        <v>0</v>
      </c>
      <c r="BW249" s="120">
        <f t="shared" si="122"/>
        <v>0</v>
      </c>
      <c r="BX249" s="120">
        <f t="shared" si="122"/>
        <v>0</v>
      </c>
      <c r="BY249" s="120">
        <f t="shared" si="123"/>
        <v>0</v>
      </c>
      <c r="BZ249" s="120">
        <f t="shared" si="123"/>
        <v>0</v>
      </c>
      <c r="CA249" s="120">
        <f t="shared" si="123"/>
        <v>0</v>
      </c>
      <c r="CB249" s="120">
        <f t="shared" si="123"/>
        <v>0</v>
      </c>
      <c r="CC249" s="120">
        <f t="shared" si="123"/>
        <v>0</v>
      </c>
      <c r="CD249" s="120">
        <f t="shared" si="123"/>
        <v>0</v>
      </c>
      <c r="CE249" s="120">
        <f t="shared" si="123"/>
        <v>0</v>
      </c>
      <c r="CF249" s="120">
        <f t="shared" si="123"/>
        <v>0</v>
      </c>
      <c r="CG249" s="120">
        <f t="shared" si="123"/>
        <v>0</v>
      </c>
      <c r="CH249" s="120">
        <f t="shared" si="123"/>
        <v>0</v>
      </c>
      <c r="CI249" s="120">
        <f t="shared" si="124"/>
        <v>0</v>
      </c>
      <c r="CJ249" s="120">
        <f t="shared" si="124"/>
        <v>0</v>
      </c>
      <c r="CK249" s="120">
        <f t="shared" si="124"/>
        <v>0</v>
      </c>
      <c r="CL249" s="120">
        <f t="shared" si="124"/>
        <v>0</v>
      </c>
      <c r="CM249" s="120">
        <f t="shared" si="124"/>
        <v>0</v>
      </c>
      <c r="CN249" s="120">
        <f t="shared" si="124"/>
        <v>0</v>
      </c>
      <c r="CO249" s="120">
        <f t="shared" si="124"/>
        <v>0</v>
      </c>
      <c r="CP249" s="120">
        <f t="shared" si="124"/>
        <v>0</v>
      </c>
      <c r="CQ249" s="120">
        <f t="shared" si="124"/>
        <v>0</v>
      </c>
      <c r="CR249" s="120">
        <f t="shared" si="124"/>
        <v>0</v>
      </c>
      <c r="CS249" s="120">
        <f t="shared" si="125"/>
        <v>0</v>
      </c>
      <c r="CT249" s="120">
        <f t="shared" si="125"/>
        <v>0</v>
      </c>
      <c r="CU249" s="120">
        <f t="shared" si="125"/>
        <v>0</v>
      </c>
      <c r="CV249" s="120">
        <f t="shared" si="125"/>
        <v>0</v>
      </c>
      <c r="CW249" s="120">
        <f t="shared" si="125"/>
        <v>0</v>
      </c>
      <c r="CX249" s="120">
        <f t="shared" si="125"/>
        <v>0</v>
      </c>
      <c r="CY249" s="120">
        <f t="shared" si="125"/>
        <v>0</v>
      </c>
    </row>
    <row r="250" spans="1:103" ht="12" hidden="1">
      <c r="A250" s="18"/>
      <c r="B250" s="18"/>
      <c r="C250" s="18"/>
      <c r="D250" s="18"/>
      <c r="E250" s="18"/>
      <c r="F250" s="18"/>
      <c r="G250" s="18"/>
      <c r="H250" s="18"/>
      <c r="I250" s="18"/>
      <c r="J250" s="18"/>
      <c r="K250" s="18"/>
      <c r="L250" s="18"/>
      <c r="M250" s="18"/>
      <c r="N250" s="18"/>
      <c r="O250" s="18"/>
      <c r="P250" s="18"/>
      <c r="Q250" s="18"/>
      <c r="R250" s="18"/>
      <c r="S250" s="18"/>
      <c r="T250" s="18"/>
      <c r="U250" s="18"/>
      <c r="Z250" s="116">
        <f t="shared" si="126"/>
        <v>1200</v>
      </c>
      <c r="AA250" s="120">
        <f t="shared" si="118"/>
        <v>0</v>
      </c>
      <c r="AB250" s="120">
        <f t="shared" si="118"/>
        <v>0</v>
      </c>
      <c r="AC250" s="120">
        <f t="shared" si="118"/>
        <v>0</v>
      </c>
      <c r="AD250" s="120">
        <f t="shared" si="118"/>
        <v>0</v>
      </c>
      <c r="AE250" s="120">
        <f t="shared" si="118"/>
        <v>0</v>
      </c>
      <c r="AF250" s="120">
        <f t="shared" si="118"/>
        <v>0</v>
      </c>
      <c r="AG250" s="120">
        <f t="shared" si="118"/>
        <v>0</v>
      </c>
      <c r="AH250" s="120">
        <f t="shared" si="118"/>
        <v>0</v>
      </c>
      <c r="AI250" s="120">
        <f t="shared" si="118"/>
        <v>0</v>
      </c>
      <c r="AJ250" s="120">
        <f t="shared" si="118"/>
        <v>0</v>
      </c>
      <c r="AK250" s="120">
        <f t="shared" si="119"/>
        <v>0</v>
      </c>
      <c r="AL250" s="120">
        <f t="shared" si="119"/>
        <v>0</v>
      </c>
      <c r="AM250" s="120">
        <f t="shared" si="119"/>
        <v>0</v>
      </c>
      <c r="AN250" s="120">
        <f t="shared" si="119"/>
        <v>0</v>
      </c>
      <c r="AO250" s="120">
        <f t="shared" si="119"/>
        <v>0</v>
      </c>
      <c r="AP250" s="120">
        <f t="shared" si="119"/>
        <v>0</v>
      </c>
      <c r="AQ250" s="120">
        <f t="shared" si="119"/>
        <v>0</v>
      </c>
      <c r="AR250" s="120">
        <f t="shared" si="119"/>
        <v>0</v>
      </c>
      <c r="AS250" s="120">
        <f t="shared" si="119"/>
        <v>0</v>
      </c>
      <c r="AT250" s="120">
        <f t="shared" si="119"/>
        <v>0</v>
      </c>
      <c r="AU250" s="120">
        <f t="shared" si="120"/>
        <v>0</v>
      </c>
      <c r="AV250" s="120">
        <f t="shared" si="120"/>
        <v>0</v>
      </c>
      <c r="AW250" s="120">
        <f t="shared" si="120"/>
        <v>0</v>
      </c>
      <c r="AX250" s="120">
        <f t="shared" si="120"/>
        <v>0</v>
      </c>
      <c r="AY250" s="120">
        <f t="shared" si="120"/>
        <v>0</v>
      </c>
      <c r="AZ250" s="120">
        <f t="shared" si="120"/>
        <v>0</v>
      </c>
      <c r="BA250" s="120">
        <f t="shared" si="120"/>
        <v>0</v>
      </c>
      <c r="BB250" s="120">
        <f t="shared" si="120"/>
        <v>0</v>
      </c>
      <c r="BC250" s="120">
        <f t="shared" si="120"/>
        <v>0</v>
      </c>
      <c r="BD250" s="120">
        <f t="shared" si="120"/>
        <v>0</v>
      </c>
      <c r="BE250" s="120">
        <f t="shared" si="121"/>
        <v>0</v>
      </c>
      <c r="BF250" s="120">
        <f t="shared" si="121"/>
        <v>0</v>
      </c>
      <c r="BG250" s="120">
        <f t="shared" si="121"/>
        <v>0</v>
      </c>
      <c r="BH250" s="120">
        <f t="shared" si="121"/>
        <v>0</v>
      </c>
      <c r="BI250" s="120">
        <f t="shared" si="121"/>
        <v>0</v>
      </c>
      <c r="BJ250" s="120">
        <f t="shared" si="121"/>
        <v>0</v>
      </c>
      <c r="BK250" s="120">
        <f t="shared" si="121"/>
        <v>0</v>
      </c>
      <c r="BN250" s="116">
        <f t="shared" si="127"/>
        <v>1200</v>
      </c>
      <c r="BO250" s="120">
        <f t="shared" si="122"/>
        <v>0</v>
      </c>
      <c r="BP250" s="120">
        <f t="shared" si="122"/>
        <v>0</v>
      </c>
      <c r="BQ250" s="120">
        <f t="shared" si="122"/>
        <v>0</v>
      </c>
      <c r="BR250" s="120">
        <f t="shared" si="122"/>
        <v>0</v>
      </c>
      <c r="BS250" s="120">
        <f t="shared" si="122"/>
        <v>0</v>
      </c>
      <c r="BT250" s="120">
        <f t="shared" si="122"/>
        <v>0</v>
      </c>
      <c r="BU250" s="120">
        <f t="shared" si="122"/>
        <v>0</v>
      </c>
      <c r="BV250" s="120">
        <f t="shared" si="122"/>
        <v>0</v>
      </c>
      <c r="BW250" s="120">
        <f t="shared" si="122"/>
        <v>0</v>
      </c>
      <c r="BX250" s="120">
        <f t="shared" si="122"/>
        <v>0</v>
      </c>
      <c r="BY250" s="120">
        <f t="shared" si="123"/>
        <v>0</v>
      </c>
      <c r="BZ250" s="120">
        <f t="shared" si="123"/>
        <v>0</v>
      </c>
      <c r="CA250" s="120">
        <f t="shared" si="123"/>
        <v>0</v>
      </c>
      <c r="CB250" s="120">
        <f t="shared" si="123"/>
        <v>0</v>
      </c>
      <c r="CC250" s="120">
        <f t="shared" si="123"/>
        <v>0</v>
      </c>
      <c r="CD250" s="120">
        <f t="shared" si="123"/>
        <v>0</v>
      </c>
      <c r="CE250" s="120">
        <f t="shared" si="123"/>
        <v>0</v>
      </c>
      <c r="CF250" s="120">
        <f t="shared" si="123"/>
        <v>0</v>
      </c>
      <c r="CG250" s="120">
        <f t="shared" si="123"/>
        <v>0</v>
      </c>
      <c r="CH250" s="120">
        <f t="shared" si="123"/>
        <v>0</v>
      </c>
      <c r="CI250" s="120">
        <f t="shared" si="124"/>
        <v>0</v>
      </c>
      <c r="CJ250" s="120">
        <f t="shared" si="124"/>
        <v>0</v>
      </c>
      <c r="CK250" s="120">
        <f t="shared" si="124"/>
        <v>0</v>
      </c>
      <c r="CL250" s="120">
        <f t="shared" si="124"/>
        <v>0</v>
      </c>
      <c r="CM250" s="120">
        <f t="shared" si="124"/>
        <v>0</v>
      </c>
      <c r="CN250" s="120">
        <f t="shared" si="124"/>
        <v>0</v>
      </c>
      <c r="CO250" s="120">
        <f t="shared" si="124"/>
        <v>0</v>
      </c>
      <c r="CP250" s="120">
        <f t="shared" si="124"/>
        <v>0</v>
      </c>
      <c r="CQ250" s="120">
        <f t="shared" si="124"/>
        <v>0</v>
      </c>
      <c r="CR250" s="120">
        <f t="shared" si="124"/>
        <v>0</v>
      </c>
      <c r="CS250" s="120">
        <f t="shared" si="125"/>
        <v>0</v>
      </c>
      <c r="CT250" s="120">
        <f t="shared" si="125"/>
        <v>0</v>
      </c>
      <c r="CU250" s="120">
        <f t="shared" si="125"/>
        <v>0</v>
      </c>
      <c r="CV250" s="120">
        <f t="shared" si="125"/>
        <v>0</v>
      </c>
      <c r="CW250" s="120">
        <f t="shared" si="125"/>
        <v>0</v>
      </c>
      <c r="CX250" s="120">
        <f t="shared" si="125"/>
        <v>0</v>
      </c>
      <c r="CY250" s="120">
        <f t="shared" si="125"/>
        <v>0</v>
      </c>
    </row>
    <row r="251" spans="1:103" ht="12" hidden="1">
      <c r="A251" s="18"/>
      <c r="B251" s="18"/>
      <c r="C251" s="18"/>
      <c r="D251" s="18"/>
      <c r="E251" s="18"/>
      <c r="F251" s="18"/>
      <c r="G251" s="18"/>
      <c r="H251" s="18"/>
      <c r="I251" s="18"/>
      <c r="J251" s="18"/>
      <c r="K251" s="18"/>
      <c r="L251" s="18"/>
      <c r="M251" s="18"/>
      <c r="N251" s="18"/>
      <c r="O251" s="18"/>
      <c r="P251" s="18"/>
      <c r="Q251" s="18"/>
      <c r="R251" s="18"/>
      <c r="S251" s="18"/>
      <c r="T251" s="18"/>
      <c r="U251" s="18"/>
      <c r="Z251" s="116">
        <f t="shared" si="126"/>
        <v>1400</v>
      </c>
      <c r="AA251" s="120">
        <f t="shared" si="118"/>
        <v>0</v>
      </c>
      <c r="AB251" s="120">
        <f t="shared" si="118"/>
        <v>0</v>
      </c>
      <c r="AC251" s="120">
        <f t="shared" si="118"/>
        <v>0</v>
      </c>
      <c r="AD251" s="120">
        <f t="shared" si="118"/>
        <v>0</v>
      </c>
      <c r="AE251" s="120">
        <f t="shared" si="118"/>
        <v>0</v>
      </c>
      <c r="AF251" s="120">
        <f t="shared" si="118"/>
        <v>0</v>
      </c>
      <c r="AG251" s="120">
        <f t="shared" si="118"/>
        <v>0</v>
      </c>
      <c r="AH251" s="120">
        <f t="shared" si="118"/>
        <v>0</v>
      </c>
      <c r="AI251" s="120">
        <f t="shared" si="118"/>
        <v>0</v>
      </c>
      <c r="AJ251" s="120">
        <f t="shared" si="118"/>
        <v>0</v>
      </c>
      <c r="AK251" s="120">
        <f t="shared" si="119"/>
        <v>0</v>
      </c>
      <c r="AL251" s="120">
        <f t="shared" si="119"/>
        <v>0</v>
      </c>
      <c r="AM251" s="120">
        <f t="shared" si="119"/>
        <v>0</v>
      </c>
      <c r="AN251" s="120">
        <f t="shared" si="119"/>
        <v>0</v>
      </c>
      <c r="AO251" s="120">
        <f t="shared" si="119"/>
        <v>0</v>
      </c>
      <c r="AP251" s="120">
        <f t="shared" si="119"/>
        <v>0</v>
      </c>
      <c r="AQ251" s="120">
        <f t="shared" si="119"/>
        <v>0</v>
      </c>
      <c r="AR251" s="120">
        <f t="shared" si="119"/>
        <v>0</v>
      </c>
      <c r="AS251" s="120">
        <f t="shared" si="119"/>
        <v>0</v>
      </c>
      <c r="AT251" s="120">
        <f t="shared" si="119"/>
        <v>0</v>
      </c>
      <c r="AU251" s="120">
        <f t="shared" si="120"/>
        <v>0</v>
      </c>
      <c r="AV251" s="120">
        <f t="shared" si="120"/>
        <v>0</v>
      </c>
      <c r="AW251" s="120">
        <f t="shared" si="120"/>
        <v>0</v>
      </c>
      <c r="AX251" s="120">
        <f t="shared" si="120"/>
        <v>0</v>
      </c>
      <c r="AY251" s="120">
        <f t="shared" si="120"/>
        <v>0</v>
      </c>
      <c r="AZ251" s="120">
        <f t="shared" si="120"/>
        <v>0</v>
      </c>
      <c r="BA251" s="120">
        <f t="shared" si="120"/>
        <v>0</v>
      </c>
      <c r="BB251" s="120">
        <f t="shared" si="120"/>
        <v>0</v>
      </c>
      <c r="BC251" s="120">
        <f t="shared" si="120"/>
        <v>0</v>
      </c>
      <c r="BD251" s="120">
        <f t="shared" si="120"/>
        <v>0</v>
      </c>
      <c r="BE251" s="120">
        <f t="shared" si="121"/>
        <v>0</v>
      </c>
      <c r="BF251" s="120">
        <f t="shared" si="121"/>
        <v>0</v>
      </c>
      <c r="BG251" s="120">
        <f t="shared" si="121"/>
        <v>0</v>
      </c>
      <c r="BH251" s="120">
        <f t="shared" si="121"/>
        <v>0</v>
      </c>
      <c r="BI251" s="120">
        <f t="shared" si="121"/>
        <v>0</v>
      </c>
      <c r="BJ251" s="120">
        <f t="shared" si="121"/>
        <v>0</v>
      </c>
      <c r="BK251" s="120">
        <f t="shared" si="121"/>
        <v>0</v>
      </c>
      <c r="BN251" s="116">
        <f t="shared" si="127"/>
        <v>1400</v>
      </c>
      <c r="BO251" s="120">
        <f t="shared" si="122"/>
        <v>0</v>
      </c>
      <c r="BP251" s="120">
        <f t="shared" si="122"/>
        <v>0</v>
      </c>
      <c r="BQ251" s="120">
        <f t="shared" si="122"/>
        <v>0</v>
      </c>
      <c r="BR251" s="120">
        <f t="shared" si="122"/>
        <v>0</v>
      </c>
      <c r="BS251" s="120">
        <f t="shared" si="122"/>
        <v>0</v>
      </c>
      <c r="BT251" s="120">
        <f t="shared" si="122"/>
        <v>0</v>
      </c>
      <c r="BU251" s="120">
        <f t="shared" si="122"/>
        <v>0</v>
      </c>
      <c r="BV251" s="120">
        <f t="shared" si="122"/>
        <v>0</v>
      </c>
      <c r="BW251" s="120">
        <f t="shared" si="122"/>
        <v>0</v>
      </c>
      <c r="BX251" s="120">
        <f t="shared" si="122"/>
        <v>0</v>
      </c>
      <c r="BY251" s="120">
        <f t="shared" si="123"/>
        <v>0</v>
      </c>
      <c r="BZ251" s="120">
        <f t="shared" si="123"/>
        <v>0</v>
      </c>
      <c r="CA251" s="120">
        <f t="shared" si="123"/>
        <v>0</v>
      </c>
      <c r="CB251" s="120">
        <f t="shared" si="123"/>
        <v>0</v>
      </c>
      <c r="CC251" s="120">
        <f t="shared" si="123"/>
        <v>0</v>
      </c>
      <c r="CD251" s="120">
        <f t="shared" si="123"/>
        <v>0</v>
      </c>
      <c r="CE251" s="120">
        <f t="shared" si="123"/>
        <v>0</v>
      </c>
      <c r="CF251" s="120">
        <f t="shared" si="123"/>
        <v>0</v>
      </c>
      <c r="CG251" s="120">
        <f t="shared" si="123"/>
        <v>0</v>
      </c>
      <c r="CH251" s="120">
        <f t="shared" si="123"/>
        <v>0</v>
      </c>
      <c r="CI251" s="120">
        <f t="shared" si="124"/>
        <v>0</v>
      </c>
      <c r="CJ251" s="120">
        <f t="shared" si="124"/>
        <v>0</v>
      </c>
      <c r="CK251" s="120">
        <f t="shared" si="124"/>
        <v>0</v>
      </c>
      <c r="CL251" s="120">
        <f t="shared" si="124"/>
        <v>0</v>
      </c>
      <c r="CM251" s="120">
        <f t="shared" si="124"/>
        <v>0</v>
      </c>
      <c r="CN251" s="120">
        <f t="shared" si="124"/>
        <v>0</v>
      </c>
      <c r="CO251" s="120">
        <f t="shared" si="124"/>
        <v>0</v>
      </c>
      <c r="CP251" s="120">
        <f t="shared" si="124"/>
        <v>0</v>
      </c>
      <c r="CQ251" s="120">
        <f t="shared" si="124"/>
        <v>0</v>
      </c>
      <c r="CR251" s="120">
        <f t="shared" si="124"/>
        <v>0</v>
      </c>
      <c r="CS251" s="120">
        <f t="shared" si="125"/>
        <v>0</v>
      </c>
      <c r="CT251" s="120">
        <f t="shared" si="125"/>
        <v>0</v>
      </c>
      <c r="CU251" s="120">
        <f t="shared" si="125"/>
        <v>0</v>
      </c>
      <c r="CV251" s="120">
        <f t="shared" si="125"/>
        <v>0</v>
      </c>
      <c r="CW251" s="120">
        <f t="shared" si="125"/>
        <v>0</v>
      </c>
      <c r="CX251" s="120">
        <f t="shared" si="125"/>
        <v>0</v>
      </c>
      <c r="CY251" s="120">
        <f t="shared" si="125"/>
        <v>0</v>
      </c>
    </row>
    <row r="252" spans="1:103" ht="12" hidden="1">
      <c r="A252" s="18"/>
      <c r="B252" s="18"/>
      <c r="C252" s="18"/>
      <c r="D252" s="18"/>
      <c r="E252" s="18"/>
      <c r="F252" s="18"/>
      <c r="G252" s="18"/>
      <c r="H252" s="18"/>
      <c r="I252" s="18"/>
      <c r="J252" s="18"/>
      <c r="K252" s="18"/>
      <c r="L252" s="18"/>
      <c r="M252" s="18"/>
      <c r="N252" s="18"/>
      <c r="O252" s="18"/>
      <c r="P252" s="18"/>
      <c r="Q252" s="18"/>
      <c r="R252" s="18"/>
      <c r="S252" s="18"/>
      <c r="T252" s="18"/>
      <c r="U252" s="18"/>
      <c r="Z252" s="116">
        <f t="shared" si="126"/>
        <v>1500</v>
      </c>
      <c r="AA252" s="120">
        <f t="shared" si="118"/>
        <v>0</v>
      </c>
      <c r="AB252" s="120">
        <f t="shared" si="118"/>
        <v>0</v>
      </c>
      <c r="AC252" s="120">
        <f t="shared" si="118"/>
        <v>0</v>
      </c>
      <c r="AD252" s="120">
        <f t="shared" si="118"/>
        <v>0</v>
      </c>
      <c r="AE252" s="120">
        <f t="shared" si="118"/>
        <v>0</v>
      </c>
      <c r="AF252" s="120">
        <f t="shared" si="118"/>
        <v>0</v>
      </c>
      <c r="AG252" s="120">
        <f t="shared" si="118"/>
        <v>0</v>
      </c>
      <c r="AH252" s="120">
        <f t="shared" si="118"/>
        <v>0</v>
      </c>
      <c r="AI252" s="120">
        <f t="shared" si="118"/>
        <v>0</v>
      </c>
      <c r="AJ252" s="120">
        <f t="shared" si="118"/>
        <v>0</v>
      </c>
      <c r="AK252" s="120">
        <f t="shared" si="119"/>
        <v>0</v>
      </c>
      <c r="AL252" s="120">
        <f t="shared" si="119"/>
        <v>0</v>
      </c>
      <c r="AM252" s="120">
        <f t="shared" si="119"/>
        <v>0</v>
      </c>
      <c r="AN252" s="120">
        <f t="shared" si="119"/>
        <v>0</v>
      </c>
      <c r="AO252" s="120">
        <f t="shared" si="119"/>
        <v>0</v>
      </c>
      <c r="AP252" s="120">
        <f t="shared" si="119"/>
        <v>0</v>
      </c>
      <c r="AQ252" s="120">
        <f t="shared" si="119"/>
        <v>0</v>
      </c>
      <c r="AR252" s="120">
        <f t="shared" si="119"/>
        <v>0</v>
      </c>
      <c r="AS252" s="120">
        <f t="shared" si="119"/>
        <v>0</v>
      </c>
      <c r="AT252" s="120">
        <f t="shared" si="119"/>
        <v>0</v>
      </c>
      <c r="AU252" s="120">
        <f t="shared" si="120"/>
        <v>0</v>
      </c>
      <c r="AV252" s="120">
        <f t="shared" si="120"/>
        <v>0</v>
      </c>
      <c r="AW252" s="120">
        <f t="shared" si="120"/>
        <v>0</v>
      </c>
      <c r="AX252" s="120">
        <f t="shared" si="120"/>
        <v>0</v>
      </c>
      <c r="AY252" s="120">
        <f t="shared" si="120"/>
        <v>0</v>
      </c>
      <c r="AZ252" s="120">
        <f t="shared" si="120"/>
        <v>0</v>
      </c>
      <c r="BA252" s="120">
        <f t="shared" si="120"/>
        <v>0</v>
      </c>
      <c r="BB252" s="120">
        <f t="shared" si="120"/>
        <v>0</v>
      </c>
      <c r="BC252" s="120">
        <f t="shared" si="120"/>
        <v>0</v>
      </c>
      <c r="BD252" s="120">
        <f t="shared" si="120"/>
        <v>0</v>
      </c>
      <c r="BE252" s="120">
        <f t="shared" si="121"/>
        <v>0</v>
      </c>
      <c r="BF252" s="120">
        <f t="shared" si="121"/>
        <v>0</v>
      </c>
      <c r="BG252" s="120">
        <f t="shared" si="121"/>
        <v>0</v>
      </c>
      <c r="BH252" s="120">
        <f t="shared" si="121"/>
        <v>0</v>
      </c>
      <c r="BI252" s="120">
        <f t="shared" si="121"/>
        <v>0</v>
      </c>
      <c r="BJ252" s="120">
        <f t="shared" si="121"/>
        <v>0</v>
      </c>
      <c r="BK252" s="120">
        <f t="shared" si="121"/>
        <v>0</v>
      </c>
      <c r="BN252" s="116">
        <f t="shared" si="127"/>
        <v>1500</v>
      </c>
      <c r="BO252" s="120">
        <f t="shared" si="122"/>
        <v>0</v>
      </c>
      <c r="BP252" s="120">
        <f t="shared" si="122"/>
        <v>0</v>
      </c>
      <c r="BQ252" s="120">
        <f t="shared" si="122"/>
        <v>0</v>
      </c>
      <c r="BR252" s="120">
        <f t="shared" si="122"/>
        <v>0</v>
      </c>
      <c r="BS252" s="120">
        <f t="shared" si="122"/>
        <v>0</v>
      </c>
      <c r="BT252" s="120">
        <f t="shared" si="122"/>
        <v>0</v>
      </c>
      <c r="BU252" s="120">
        <f t="shared" si="122"/>
        <v>0</v>
      </c>
      <c r="BV252" s="120">
        <f t="shared" si="122"/>
        <v>0</v>
      </c>
      <c r="BW252" s="120">
        <f t="shared" si="122"/>
        <v>0</v>
      </c>
      <c r="BX252" s="120">
        <f t="shared" si="122"/>
        <v>0</v>
      </c>
      <c r="BY252" s="120">
        <f t="shared" si="123"/>
        <v>0</v>
      </c>
      <c r="BZ252" s="120">
        <f t="shared" si="123"/>
        <v>0</v>
      </c>
      <c r="CA252" s="120">
        <f t="shared" si="123"/>
        <v>0</v>
      </c>
      <c r="CB252" s="120">
        <f t="shared" si="123"/>
        <v>0</v>
      </c>
      <c r="CC252" s="120">
        <f t="shared" si="123"/>
        <v>0</v>
      </c>
      <c r="CD252" s="120">
        <f t="shared" si="123"/>
        <v>0</v>
      </c>
      <c r="CE252" s="120">
        <f t="shared" si="123"/>
        <v>0</v>
      </c>
      <c r="CF252" s="120">
        <f t="shared" si="123"/>
        <v>0</v>
      </c>
      <c r="CG252" s="120">
        <f t="shared" si="123"/>
        <v>0</v>
      </c>
      <c r="CH252" s="120">
        <f t="shared" si="123"/>
        <v>0</v>
      </c>
      <c r="CI252" s="120">
        <f t="shared" si="124"/>
        <v>0</v>
      </c>
      <c r="CJ252" s="120">
        <f t="shared" si="124"/>
        <v>0</v>
      </c>
      <c r="CK252" s="120">
        <f t="shared" si="124"/>
        <v>0</v>
      </c>
      <c r="CL252" s="120">
        <f t="shared" si="124"/>
        <v>0</v>
      </c>
      <c r="CM252" s="120">
        <f t="shared" si="124"/>
        <v>0</v>
      </c>
      <c r="CN252" s="120">
        <f t="shared" si="124"/>
        <v>0</v>
      </c>
      <c r="CO252" s="120">
        <f t="shared" si="124"/>
        <v>0</v>
      </c>
      <c r="CP252" s="120">
        <f t="shared" si="124"/>
        <v>0</v>
      </c>
      <c r="CQ252" s="120">
        <f t="shared" si="124"/>
        <v>0</v>
      </c>
      <c r="CR252" s="120">
        <f t="shared" si="124"/>
        <v>0</v>
      </c>
      <c r="CS252" s="120">
        <f t="shared" si="125"/>
        <v>0</v>
      </c>
      <c r="CT252" s="120">
        <f t="shared" si="125"/>
        <v>0</v>
      </c>
      <c r="CU252" s="120">
        <f t="shared" si="125"/>
        <v>0</v>
      </c>
      <c r="CV252" s="120">
        <f t="shared" si="125"/>
        <v>0</v>
      </c>
      <c r="CW252" s="120">
        <f t="shared" si="125"/>
        <v>0</v>
      </c>
      <c r="CX252" s="120">
        <f t="shared" si="125"/>
        <v>0</v>
      </c>
      <c r="CY252" s="120">
        <f t="shared" si="125"/>
        <v>0</v>
      </c>
    </row>
    <row r="253" spans="1:103" ht="12" hidden="1">
      <c r="A253" s="18"/>
      <c r="B253" s="18"/>
      <c r="C253" s="18"/>
      <c r="D253" s="18"/>
      <c r="E253" s="18"/>
      <c r="F253" s="18"/>
      <c r="G253" s="18"/>
      <c r="H253" s="18"/>
      <c r="I253" s="18"/>
      <c r="J253" s="18"/>
      <c r="K253" s="18"/>
      <c r="L253" s="18"/>
      <c r="M253" s="18"/>
      <c r="N253" s="18"/>
      <c r="O253" s="18"/>
      <c r="P253" s="18"/>
      <c r="Q253" s="18"/>
      <c r="R253" s="18"/>
      <c r="S253" s="18"/>
      <c r="T253" s="18"/>
      <c r="U253" s="18"/>
      <c r="Z253" s="116">
        <f t="shared" si="126"/>
        <v>1900</v>
      </c>
      <c r="AA253" s="120">
        <f t="shared" si="118"/>
        <v>0</v>
      </c>
      <c r="AB253" s="120">
        <f t="shared" si="118"/>
        <v>0</v>
      </c>
      <c r="AC253" s="120">
        <f t="shared" si="118"/>
        <v>0</v>
      </c>
      <c r="AD253" s="120">
        <f t="shared" si="118"/>
        <v>0</v>
      </c>
      <c r="AE253" s="120">
        <f t="shared" si="118"/>
        <v>0</v>
      </c>
      <c r="AF253" s="120">
        <f t="shared" si="118"/>
        <v>0</v>
      </c>
      <c r="AG253" s="120">
        <f t="shared" si="118"/>
        <v>0</v>
      </c>
      <c r="AH253" s="120">
        <f t="shared" si="118"/>
        <v>0</v>
      </c>
      <c r="AI253" s="120">
        <f t="shared" si="118"/>
        <v>0</v>
      </c>
      <c r="AJ253" s="120">
        <f t="shared" si="118"/>
        <v>0</v>
      </c>
      <c r="AK253" s="120">
        <f t="shared" si="119"/>
        <v>0</v>
      </c>
      <c r="AL253" s="120">
        <f t="shared" si="119"/>
        <v>0</v>
      </c>
      <c r="AM253" s="120">
        <f t="shared" si="119"/>
        <v>0</v>
      </c>
      <c r="AN253" s="120">
        <f t="shared" si="119"/>
        <v>0</v>
      </c>
      <c r="AO253" s="120">
        <f t="shared" si="119"/>
        <v>0</v>
      </c>
      <c r="AP253" s="120">
        <f t="shared" si="119"/>
        <v>0</v>
      </c>
      <c r="AQ253" s="120">
        <f t="shared" si="119"/>
        <v>0</v>
      </c>
      <c r="AR253" s="120">
        <f t="shared" si="119"/>
        <v>0</v>
      </c>
      <c r="AS253" s="120">
        <f t="shared" si="119"/>
        <v>0</v>
      </c>
      <c r="AT253" s="120">
        <f t="shared" si="119"/>
        <v>0</v>
      </c>
      <c r="AU253" s="120">
        <f t="shared" si="120"/>
        <v>0</v>
      </c>
      <c r="AV253" s="120">
        <f t="shared" si="120"/>
        <v>0</v>
      </c>
      <c r="AW253" s="120">
        <f t="shared" si="120"/>
        <v>0</v>
      </c>
      <c r="AX253" s="120">
        <f t="shared" si="120"/>
        <v>0</v>
      </c>
      <c r="AY253" s="120">
        <f t="shared" si="120"/>
        <v>0</v>
      </c>
      <c r="AZ253" s="120">
        <f t="shared" si="120"/>
        <v>0</v>
      </c>
      <c r="BA253" s="120">
        <f t="shared" si="120"/>
        <v>0</v>
      </c>
      <c r="BB253" s="120">
        <f t="shared" si="120"/>
        <v>0</v>
      </c>
      <c r="BC253" s="120">
        <f t="shared" si="120"/>
        <v>0</v>
      </c>
      <c r="BD253" s="120">
        <f t="shared" si="120"/>
        <v>0</v>
      </c>
      <c r="BE253" s="120">
        <f t="shared" si="121"/>
        <v>0</v>
      </c>
      <c r="BF253" s="120">
        <f t="shared" si="121"/>
        <v>0</v>
      </c>
      <c r="BG253" s="120">
        <f t="shared" si="121"/>
        <v>0</v>
      </c>
      <c r="BH253" s="120">
        <f t="shared" si="121"/>
        <v>0</v>
      </c>
      <c r="BI253" s="120">
        <f t="shared" si="121"/>
        <v>0</v>
      </c>
      <c r="BJ253" s="120">
        <f t="shared" si="121"/>
        <v>0</v>
      </c>
      <c r="BK253" s="120">
        <f t="shared" si="121"/>
        <v>0</v>
      </c>
      <c r="BN253" s="116">
        <f t="shared" si="127"/>
        <v>1900</v>
      </c>
      <c r="BO253" s="120">
        <f t="shared" si="122"/>
        <v>0</v>
      </c>
      <c r="BP253" s="120">
        <f t="shared" si="122"/>
        <v>0</v>
      </c>
      <c r="BQ253" s="120">
        <f t="shared" si="122"/>
        <v>0</v>
      </c>
      <c r="BR253" s="120">
        <f t="shared" si="122"/>
        <v>0</v>
      </c>
      <c r="BS253" s="120">
        <f t="shared" si="122"/>
        <v>0</v>
      </c>
      <c r="BT253" s="120">
        <f t="shared" si="122"/>
        <v>0</v>
      </c>
      <c r="BU253" s="120">
        <f t="shared" si="122"/>
        <v>0</v>
      </c>
      <c r="BV253" s="120">
        <f t="shared" si="122"/>
        <v>0</v>
      </c>
      <c r="BW253" s="120">
        <f t="shared" si="122"/>
        <v>0</v>
      </c>
      <c r="BX253" s="120">
        <f t="shared" si="122"/>
        <v>0</v>
      </c>
      <c r="BY253" s="120">
        <f t="shared" si="123"/>
        <v>0</v>
      </c>
      <c r="BZ253" s="120">
        <f t="shared" si="123"/>
        <v>0</v>
      </c>
      <c r="CA253" s="120">
        <f t="shared" si="123"/>
        <v>0</v>
      </c>
      <c r="CB253" s="120">
        <f t="shared" si="123"/>
        <v>0</v>
      </c>
      <c r="CC253" s="120">
        <f t="shared" si="123"/>
        <v>0</v>
      </c>
      <c r="CD253" s="120">
        <f t="shared" si="123"/>
        <v>0</v>
      </c>
      <c r="CE253" s="120">
        <f t="shared" si="123"/>
        <v>0</v>
      </c>
      <c r="CF253" s="120">
        <f t="shared" si="123"/>
        <v>0</v>
      </c>
      <c r="CG253" s="120">
        <f t="shared" si="123"/>
        <v>0</v>
      </c>
      <c r="CH253" s="120">
        <f t="shared" si="123"/>
        <v>0</v>
      </c>
      <c r="CI253" s="120">
        <f t="shared" si="124"/>
        <v>0</v>
      </c>
      <c r="CJ253" s="120">
        <f t="shared" si="124"/>
        <v>0</v>
      </c>
      <c r="CK253" s="120">
        <f t="shared" si="124"/>
        <v>0</v>
      </c>
      <c r="CL253" s="120">
        <f t="shared" si="124"/>
        <v>0</v>
      </c>
      <c r="CM253" s="120">
        <f t="shared" si="124"/>
        <v>0</v>
      </c>
      <c r="CN253" s="120">
        <f t="shared" si="124"/>
        <v>0</v>
      </c>
      <c r="CO253" s="120">
        <f t="shared" si="124"/>
        <v>0</v>
      </c>
      <c r="CP253" s="120">
        <f t="shared" si="124"/>
        <v>0</v>
      </c>
      <c r="CQ253" s="120">
        <f t="shared" si="124"/>
        <v>0</v>
      </c>
      <c r="CR253" s="120">
        <f t="shared" si="124"/>
        <v>0</v>
      </c>
      <c r="CS253" s="120">
        <f t="shared" si="125"/>
        <v>0</v>
      </c>
      <c r="CT253" s="120">
        <f t="shared" si="125"/>
        <v>0</v>
      </c>
      <c r="CU253" s="120">
        <f t="shared" si="125"/>
        <v>0</v>
      </c>
      <c r="CV253" s="120">
        <f t="shared" si="125"/>
        <v>0</v>
      </c>
      <c r="CW253" s="120">
        <f t="shared" si="125"/>
        <v>0</v>
      </c>
      <c r="CX253" s="120">
        <f t="shared" si="125"/>
        <v>0</v>
      </c>
      <c r="CY253" s="120">
        <f t="shared" si="125"/>
        <v>0</v>
      </c>
    </row>
    <row r="254" spans="1:103" ht="12" hidden="1">
      <c r="A254" s="18"/>
      <c r="B254" s="18"/>
      <c r="C254" s="18"/>
      <c r="D254" s="18"/>
      <c r="E254" s="18"/>
      <c r="F254" s="18"/>
      <c r="G254" s="18"/>
      <c r="H254" s="18"/>
      <c r="I254" s="18"/>
      <c r="J254" s="18"/>
      <c r="K254" s="18"/>
      <c r="L254" s="18"/>
      <c r="M254" s="18"/>
      <c r="N254" s="18"/>
      <c r="O254" s="18"/>
      <c r="P254" s="18"/>
      <c r="Q254" s="18"/>
      <c r="R254" s="18"/>
      <c r="S254" s="18"/>
      <c r="T254" s="18"/>
      <c r="U254" s="18"/>
      <c r="Z254" s="116">
        <f t="shared" si="126"/>
        <v>2000</v>
      </c>
      <c r="AA254" s="120">
        <f t="shared" si="118"/>
        <v>0</v>
      </c>
      <c r="AB254" s="120">
        <f t="shared" si="118"/>
        <v>0</v>
      </c>
      <c r="AC254" s="120">
        <f t="shared" si="118"/>
        <v>0</v>
      </c>
      <c r="AD254" s="120">
        <f t="shared" si="118"/>
        <v>0</v>
      </c>
      <c r="AE254" s="120">
        <f t="shared" si="118"/>
        <v>0</v>
      </c>
      <c r="AF254" s="120">
        <f t="shared" si="118"/>
        <v>0</v>
      </c>
      <c r="AG254" s="120">
        <f t="shared" si="118"/>
        <v>0</v>
      </c>
      <c r="AH254" s="120">
        <f t="shared" si="118"/>
        <v>0</v>
      </c>
      <c r="AI254" s="120">
        <f t="shared" si="118"/>
        <v>0</v>
      </c>
      <c r="AJ254" s="120">
        <f t="shared" si="118"/>
        <v>0</v>
      </c>
      <c r="AK254" s="120">
        <f t="shared" si="119"/>
        <v>0</v>
      </c>
      <c r="AL254" s="120">
        <f t="shared" si="119"/>
        <v>0</v>
      </c>
      <c r="AM254" s="120">
        <f t="shared" si="119"/>
        <v>0</v>
      </c>
      <c r="AN254" s="120">
        <f t="shared" si="119"/>
        <v>0</v>
      </c>
      <c r="AO254" s="120">
        <f t="shared" si="119"/>
        <v>0</v>
      </c>
      <c r="AP254" s="120">
        <f t="shared" si="119"/>
        <v>0</v>
      </c>
      <c r="AQ254" s="120">
        <f t="shared" si="119"/>
        <v>0</v>
      </c>
      <c r="AR254" s="120">
        <f t="shared" si="119"/>
        <v>0</v>
      </c>
      <c r="AS254" s="120">
        <f t="shared" si="119"/>
        <v>0</v>
      </c>
      <c r="AT254" s="120">
        <f t="shared" si="119"/>
        <v>0</v>
      </c>
      <c r="AU254" s="120">
        <f t="shared" si="120"/>
        <v>0</v>
      </c>
      <c r="AV254" s="120">
        <f t="shared" si="120"/>
        <v>0</v>
      </c>
      <c r="AW254" s="120">
        <f t="shared" si="120"/>
        <v>0</v>
      </c>
      <c r="AX254" s="120">
        <f t="shared" si="120"/>
        <v>0</v>
      </c>
      <c r="AY254" s="120">
        <f t="shared" si="120"/>
        <v>0</v>
      </c>
      <c r="AZ254" s="120">
        <f t="shared" si="120"/>
        <v>0</v>
      </c>
      <c r="BA254" s="120">
        <f t="shared" si="120"/>
        <v>0</v>
      </c>
      <c r="BB254" s="120">
        <f t="shared" si="120"/>
        <v>0</v>
      </c>
      <c r="BC254" s="120">
        <f t="shared" si="120"/>
        <v>0</v>
      </c>
      <c r="BD254" s="120">
        <f t="shared" si="120"/>
        <v>0</v>
      </c>
      <c r="BE254" s="120">
        <f t="shared" si="121"/>
        <v>0</v>
      </c>
      <c r="BF254" s="120">
        <f t="shared" si="121"/>
        <v>0</v>
      </c>
      <c r="BG254" s="120">
        <f t="shared" si="121"/>
        <v>0</v>
      </c>
      <c r="BH254" s="120">
        <f t="shared" si="121"/>
        <v>0</v>
      </c>
      <c r="BI254" s="120">
        <f t="shared" si="121"/>
        <v>0</v>
      </c>
      <c r="BJ254" s="120">
        <f t="shared" si="121"/>
        <v>0</v>
      </c>
      <c r="BK254" s="120">
        <f t="shared" si="121"/>
        <v>0</v>
      </c>
      <c r="BN254" s="116">
        <f t="shared" si="127"/>
        <v>2000</v>
      </c>
      <c r="BO254" s="120">
        <f t="shared" si="122"/>
        <v>0</v>
      </c>
      <c r="BP254" s="120">
        <f t="shared" si="122"/>
        <v>0</v>
      </c>
      <c r="BQ254" s="120">
        <f t="shared" si="122"/>
        <v>0</v>
      </c>
      <c r="BR254" s="120">
        <f t="shared" si="122"/>
        <v>0</v>
      </c>
      <c r="BS254" s="120">
        <f t="shared" si="122"/>
        <v>0</v>
      </c>
      <c r="BT254" s="120">
        <f t="shared" si="122"/>
        <v>0</v>
      </c>
      <c r="BU254" s="120">
        <f t="shared" si="122"/>
        <v>0</v>
      </c>
      <c r="BV254" s="120">
        <f t="shared" si="122"/>
        <v>0</v>
      </c>
      <c r="BW254" s="120">
        <f t="shared" si="122"/>
        <v>0</v>
      </c>
      <c r="BX254" s="120">
        <f t="shared" si="122"/>
        <v>0</v>
      </c>
      <c r="BY254" s="120">
        <f t="shared" si="123"/>
        <v>0</v>
      </c>
      <c r="BZ254" s="120">
        <f t="shared" si="123"/>
        <v>0</v>
      </c>
      <c r="CA254" s="120">
        <f t="shared" si="123"/>
        <v>0</v>
      </c>
      <c r="CB254" s="120">
        <f t="shared" si="123"/>
        <v>0</v>
      </c>
      <c r="CC254" s="120">
        <f t="shared" si="123"/>
        <v>0</v>
      </c>
      <c r="CD254" s="120">
        <f t="shared" si="123"/>
        <v>0</v>
      </c>
      <c r="CE254" s="120">
        <f t="shared" si="123"/>
        <v>0</v>
      </c>
      <c r="CF254" s="120">
        <f t="shared" si="123"/>
        <v>0</v>
      </c>
      <c r="CG254" s="120">
        <f t="shared" si="123"/>
        <v>0</v>
      </c>
      <c r="CH254" s="120">
        <f t="shared" si="123"/>
        <v>0</v>
      </c>
      <c r="CI254" s="120">
        <f t="shared" si="124"/>
        <v>0</v>
      </c>
      <c r="CJ254" s="120">
        <f t="shared" si="124"/>
        <v>0</v>
      </c>
      <c r="CK254" s="120">
        <f t="shared" si="124"/>
        <v>0</v>
      </c>
      <c r="CL254" s="120">
        <f t="shared" si="124"/>
        <v>0</v>
      </c>
      <c r="CM254" s="120">
        <f t="shared" si="124"/>
        <v>0</v>
      </c>
      <c r="CN254" s="120">
        <f t="shared" si="124"/>
        <v>0</v>
      </c>
      <c r="CO254" s="120">
        <f t="shared" si="124"/>
        <v>0</v>
      </c>
      <c r="CP254" s="120">
        <f t="shared" si="124"/>
        <v>0</v>
      </c>
      <c r="CQ254" s="120">
        <f t="shared" si="124"/>
        <v>0</v>
      </c>
      <c r="CR254" s="120">
        <f t="shared" si="124"/>
        <v>0</v>
      </c>
      <c r="CS254" s="120">
        <f t="shared" si="125"/>
        <v>0</v>
      </c>
      <c r="CT254" s="120">
        <f t="shared" si="125"/>
        <v>0</v>
      </c>
      <c r="CU254" s="120">
        <f t="shared" si="125"/>
        <v>0</v>
      </c>
      <c r="CV254" s="120">
        <f t="shared" si="125"/>
        <v>0</v>
      </c>
      <c r="CW254" s="120">
        <f t="shared" si="125"/>
        <v>0</v>
      </c>
      <c r="CX254" s="120">
        <f t="shared" si="125"/>
        <v>0</v>
      </c>
      <c r="CY254" s="120">
        <f t="shared" si="125"/>
        <v>0</v>
      </c>
    </row>
    <row r="255" spans="1:103" ht="12" hidden="1">
      <c r="A255" s="18"/>
      <c r="B255" s="18"/>
      <c r="C255" s="18"/>
      <c r="D255" s="18"/>
      <c r="E255" s="18"/>
      <c r="F255" s="18"/>
      <c r="G255" s="18"/>
      <c r="H255" s="18"/>
      <c r="I255" s="18"/>
      <c r="J255" s="18"/>
      <c r="K255" s="18"/>
      <c r="L255" s="18"/>
      <c r="M255" s="18"/>
      <c r="N255" s="18"/>
      <c r="O255" s="18"/>
      <c r="P255" s="18"/>
      <c r="Q255" s="18"/>
      <c r="R255" s="18"/>
      <c r="S255" s="18"/>
      <c r="T255" s="18"/>
      <c r="U255" s="18"/>
      <c r="Z255" s="116">
        <f t="shared" si="126"/>
        <v>2100</v>
      </c>
      <c r="AA255" s="120">
        <f aca="true" t="shared" si="128" ref="AA255:AJ264">_xlfn.SUMIFS($C$48:$C$123,$E$48:$E$123,AA$150,$D$48:$D$123,$Z255,$B$48:$B$123,$Z$242)</f>
        <v>0</v>
      </c>
      <c r="AB255" s="120">
        <f t="shared" si="128"/>
        <v>0</v>
      </c>
      <c r="AC255" s="120">
        <f t="shared" si="128"/>
        <v>0</v>
      </c>
      <c r="AD255" s="120">
        <f t="shared" si="128"/>
        <v>0</v>
      </c>
      <c r="AE255" s="120">
        <f t="shared" si="128"/>
        <v>0</v>
      </c>
      <c r="AF255" s="120">
        <f t="shared" si="128"/>
        <v>0</v>
      </c>
      <c r="AG255" s="120">
        <f t="shared" si="128"/>
        <v>0</v>
      </c>
      <c r="AH255" s="120">
        <f t="shared" si="128"/>
        <v>0</v>
      </c>
      <c r="AI255" s="120">
        <f t="shared" si="128"/>
        <v>0</v>
      </c>
      <c r="AJ255" s="120">
        <f t="shared" si="128"/>
        <v>0</v>
      </c>
      <c r="AK255" s="120">
        <f aca="true" t="shared" si="129" ref="AK255:AT264">_xlfn.SUMIFS($C$48:$C$123,$E$48:$E$123,AK$150,$D$48:$D$123,$Z255,$B$48:$B$123,$Z$242)</f>
        <v>0</v>
      </c>
      <c r="AL255" s="120">
        <f t="shared" si="129"/>
        <v>0</v>
      </c>
      <c r="AM255" s="120">
        <f t="shared" si="129"/>
        <v>0</v>
      </c>
      <c r="AN255" s="120">
        <f t="shared" si="129"/>
        <v>0</v>
      </c>
      <c r="AO255" s="120">
        <f t="shared" si="129"/>
        <v>0</v>
      </c>
      <c r="AP255" s="120">
        <f t="shared" si="129"/>
        <v>0</v>
      </c>
      <c r="AQ255" s="120">
        <f t="shared" si="129"/>
        <v>0</v>
      </c>
      <c r="AR255" s="120">
        <f t="shared" si="129"/>
        <v>0</v>
      </c>
      <c r="AS255" s="120">
        <f t="shared" si="129"/>
        <v>0</v>
      </c>
      <c r="AT255" s="120">
        <f t="shared" si="129"/>
        <v>0</v>
      </c>
      <c r="AU255" s="120">
        <f aca="true" t="shared" si="130" ref="AU255:BD264">_xlfn.SUMIFS($C$48:$C$123,$E$48:$E$123,AU$150,$D$48:$D$123,$Z255,$B$48:$B$123,$Z$242)</f>
        <v>0</v>
      </c>
      <c r="AV255" s="120">
        <f t="shared" si="130"/>
        <v>0</v>
      </c>
      <c r="AW255" s="120">
        <f t="shared" si="130"/>
        <v>0</v>
      </c>
      <c r="AX255" s="120">
        <f t="shared" si="130"/>
        <v>0</v>
      </c>
      <c r="AY255" s="120">
        <f t="shared" si="130"/>
        <v>0</v>
      </c>
      <c r="AZ255" s="120">
        <f t="shared" si="130"/>
        <v>0</v>
      </c>
      <c r="BA255" s="120">
        <f t="shared" si="130"/>
        <v>0</v>
      </c>
      <c r="BB255" s="120">
        <f t="shared" si="130"/>
        <v>0</v>
      </c>
      <c r="BC255" s="120">
        <f t="shared" si="130"/>
        <v>0</v>
      </c>
      <c r="BD255" s="120">
        <f t="shared" si="130"/>
        <v>0</v>
      </c>
      <c r="BE255" s="120">
        <f aca="true" t="shared" si="131" ref="BE255:BK264">_xlfn.SUMIFS($C$48:$C$123,$E$48:$E$123,BE$150,$D$48:$D$123,$Z255,$B$48:$B$123,$Z$242)</f>
        <v>0</v>
      </c>
      <c r="BF255" s="120">
        <f t="shared" si="131"/>
        <v>0</v>
      </c>
      <c r="BG255" s="120">
        <f t="shared" si="131"/>
        <v>0</v>
      </c>
      <c r="BH255" s="120">
        <f t="shared" si="131"/>
        <v>0</v>
      </c>
      <c r="BI255" s="120">
        <f t="shared" si="131"/>
        <v>0</v>
      </c>
      <c r="BJ255" s="120">
        <f t="shared" si="131"/>
        <v>0</v>
      </c>
      <c r="BK255" s="120">
        <f t="shared" si="131"/>
        <v>0</v>
      </c>
      <c r="BN255" s="116">
        <f t="shared" si="127"/>
        <v>2100</v>
      </c>
      <c r="BO255" s="120">
        <f aca="true" t="shared" si="132" ref="BO255:BX264">_xlfn.SUMIFS($C$48:$C$123,$E$48:$E$123,BO$150,$D$48:$D$123,$Z255,$B$48:$B$123,$Z$242)</f>
        <v>0</v>
      </c>
      <c r="BP255" s="120">
        <f t="shared" si="132"/>
        <v>0</v>
      </c>
      <c r="BQ255" s="120">
        <f t="shared" si="132"/>
        <v>0</v>
      </c>
      <c r="BR255" s="120">
        <f t="shared" si="132"/>
        <v>0</v>
      </c>
      <c r="BS255" s="120">
        <f t="shared" si="132"/>
        <v>0</v>
      </c>
      <c r="BT255" s="120">
        <f t="shared" si="132"/>
        <v>0</v>
      </c>
      <c r="BU255" s="120">
        <f t="shared" si="132"/>
        <v>0</v>
      </c>
      <c r="BV255" s="120">
        <f t="shared" si="132"/>
        <v>0</v>
      </c>
      <c r="BW255" s="120">
        <f t="shared" si="132"/>
        <v>0</v>
      </c>
      <c r="BX255" s="120">
        <f t="shared" si="132"/>
        <v>0</v>
      </c>
      <c r="BY255" s="120">
        <f aca="true" t="shared" si="133" ref="BY255:CH264">_xlfn.SUMIFS($C$48:$C$123,$E$48:$E$123,BY$150,$D$48:$D$123,$Z255,$B$48:$B$123,$Z$242)</f>
        <v>0</v>
      </c>
      <c r="BZ255" s="120">
        <f t="shared" si="133"/>
        <v>0</v>
      </c>
      <c r="CA255" s="120">
        <f t="shared" si="133"/>
        <v>0</v>
      </c>
      <c r="CB255" s="120">
        <f t="shared" si="133"/>
        <v>0</v>
      </c>
      <c r="CC255" s="120">
        <f t="shared" si="133"/>
        <v>0</v>
      </c>
      <c r="CD255" s="120">
        <f t="shared" si="133"/>
        <v>0</v>
      </c>
      <c r="CE255" s="120">
        <f t="shared" si="133"/>
        <v>0</v>
      </c>
      <c r="CF255" s="120">
        <f t="shared" si="133"/>
        <v>0</v>
      </c>
      <c r="CG255" s="120">
        <f t="shared" si="133"/>
        <v>0</v>
      </c>
      <c r="CH255" s="120">
        <f t="shared" si="133"/>
        <v>0</v>
      </c>
      <c r="CI255" s="120">
        <f aca="true" t="shared" si="134" ref="CI255:CR264">_xlfn.SUMIFS($C$48:$C$123,$E$48:$E$123,CI$150,$D$48:$D$123,$Z255,$B$48:$B$123,$Z$242)</f>
        <v>0</v>
      </c>
      <c r="CJ255" s="120">
        <f t="shared" si="134"/>
        <v>0</v>
      </c>
      <c r="CK255" s="120">
        <f t="shared" si="134"/>
        <v>0</v>
      </c>
      <c r="CL255" s="120">
        <f t="shared" si="134"/>
        <v>0</v>
      </c>
      <c r="CM255" s="120">
        <f t="shared" si="134"/>
        <v>0</v>
      </c>
      <c r="CN255" s="120">
        <f t="shared" si="134"/>
        <v>0</v>
      </c>
      <c r="CO255" s="120">
        <f t="shared" si="134"/>
        <v>0</v>
      </c>
      <c r="CP255" s="120">
        <f t="shared" si="134"/>
        <v>0</v>
      </c>
      <c r="CQ255" s="120">
        <f t="shared" si="134"/>
        <v>0</v>
      </c>
      <c r="CR255" s="120">
        <f t="shared" si="134"/>
        <v>0</v>
      </c>
      <c r="CS255" s="120">
        <f aca="true" t="shared" si="135" ref="CS255:CY264">_xlfn.SUMIFS($C$48:$C$123,$E$48:$E$123,CS$150,$D$48:$D$123,$Z255,$B$48:$B$123,$Z$242)</f>
        <v>0</v>
      </c>
      <c r="CT255" s="120">
        <f t="shared" si="135"/>
        <v>0</v>
      </c>
      <c r="CU255" s="120">
        <f t="shared" si="135"/>
        <v>0</v>
      </c>
      <c r="CV255" s="120">
        <f t="shared" si="135"/>
        <v>0</v>
      </c>
      <c r="CW255" s="120">
        <f t="shared" si="135"/>
        <v>0</v>
      </c>
      <c r="CX255" s="120">
        <f t="shared" si="135"/>
        <v>0</v>
      </c>
      <c r="CY255" s="120">
        <f t="shared" si="135"/>
        <v>0</v>
      </c>
    </row>
    <row r="256" spans="1:103" ht="12" hidden="1">
      <c r="A256" s="18"/>
      <c r="B256" s="18"/>
      <c r="C256" s="18"/>
      <c r="D256" s="18"/>
      <c r="E256" s="18"/>
      <c r="F256" s="18"/>
      <c r="G256" s="18"/>
      <c r="H256" s="18"/>
      <c r="I256" s="18"/>
      <c r="J256" s="18"/>
      <c r="K256" s="18"/>
      <c r="L256" s="18"/>
      <c r="M256" s="18"/>
      <c r="N256" s="18"/>
      <c r="O256" s="18"/>
      <c r="P256" s="18"/>
      <c r="Q256" s="18"/>
      <c r="R256" s="18"/>
      <c r="S256" s="18"/>
      <c r="T256" s="18"/>
      <c r="U256" s="18"/>
      <c r="Z256" s="116">
        <f t="shared" si="126"/>
        <v>2500</v>
      </c>
      <c r="AA256" s="120">
        <f t="shared" si="128"/>
        <v>0</v>
      </c>
      <c r="AB256" s="120">
        <f t="shared" si="128"/>
        <v>0</v>
      </c>
      <c r="AC256" s="120">
        <f t="shared" si="128"/>
        <v>0</v>
      </c>
      <c r="AD256" s="120">
        <f t="shared" si="128"/>
        <v>0</v>
      </c>
      <c r="AE256" s="120">
        <f t="shared" si="128"/>
        <v>0</v>
      </c>
      <c r="AF256" s="120">
        <f t="shared" si="128"/>
        <v>0</v>
      </c>
      <c r="AG256" s="120">
        <f t="shared" si="128"/>
        <v>0</v>
      </c>
      <c r="AH256" s="120">
        <f t="shared" si="128"/>
        <v>0</v>
      </c>
      <c r="AI256" s="120">
        <f t="shared" si="128"/>
        <v>0</v>
      </c>
      <c r="AJ256" s="120">
        <f t="shared" si="128"/>
        <v>0</v>
      </c>
      <c r="AK256" s="120">
        <f t="shared" si="129"/>
        <v>0</v>
      </c>
      <c r="AL256" s="120">
        <f t="shared" si="129"/>
        <v>0</v>
      </c>
      <c r="AM256" s="120">
        <f t="shared" si="129"/>
        <v>0</v>
      </c>
      <c r="AN256" s="120">
        <f t="shared" si="129"/>
        <v>0</v>
      </c>
      <c r="AO256" s="120">
        <f t="shared" si="129"/>
        <v>0</v>
      </c>
      <c r="AP256" s="120">
        <f t="shared" si="129"/>
        <v>0</v>
      </c>
      <c r="AQ256" s="120">
        <f t="shared" si="129"/>
        <v>0</v>
      </c>
      <c r="AR256" s="120">
        <f t="shared" si="129"/>
        <v>0</v>
      </c>
      <c r="AS256" s="120">
        <f t="shared" si="129"/>
        <v>0</v>
      </c>
      <c r="AT256" s="120">
        <f t="shared" si="129"/>
        <v>0</v>
      </c>
      <c r="AU256" s="120">
        <f t="shared" si="130"/>
        <v>0</v>
      </c>
      <c r="AV256" s="120">
        <f t="shared" si="130"/>
        <v>0</v>
      </c>
      <c r="AW256" s="120">
        <f t="shared" si="130"/>
        <v>0</v>
      </c>
      <c r="AX256" s="120">
        <f t="shared" si="130"/>
        <v>0</v>
      </c>
      <c r="AY256" s="120">
        <f t="shared" si="130"/>
        <v>0</v>
      </c>
      <c r="AZ256" s="120">
        <f t="shared" si="130"/>
        <v>0</v>
      </c>
      <c r="BA256" s="120">
        <f t="shared" si="130"/>
        <v>0</v>
      </c>
      <c r="BB256" s="120">
        <f t="shared" si="130"/>
        <v>0</v>
      </c>
      <c r="BC256" s="120">
        <f t="shared" si="130"/>
        <v>0</v>
      </c>
      <c r="BD256" s="120">
        <f t="shared" si="130"/>
        <v>0</v>
      </c>
      <c r="BE256" s="120">
        <f t="shared" si="131"/>
        <v>0</v>
      </c>
      <c r="BF256" s="120">
        <f t="shared" si="131"/>
        <v>0</v>
      </c>
      <c r="BG256" s="120">
        <f t="shared" si="131"/>
        <v>0</v>
      </c>
      <c r="BH256" s="120">
        <f t="shared" si="131"/>
        <v>0</v>
      </c>
      <c r="BI256" s="120">
        <f t="shared" si="131"/>
        <v>0</v>
      </c>
      <c r="BJ256" s="120">
        <f t="shared" si="131"/>
        <v>0</v>
      </c>
      <c r="BK256" s="120">
        <f t="shared" si="131"/>
        <v>0</v>
      </c>
      <c r="BN256" s="116">
        <f t="shared" si="127"/>
        <v>2500</v>
      </c>
      <c r="BO256" s="120">
        <f t="shared" si="132"/>
        <v>0</v>
      </c>
      <c r="BP256" s="120">
        <f t="shared" si="132"/>
        <v>0</v>
      </c>
      <c r="BQ256" s="120">
        <f t="shared" si="132"/>
        <v>0</v>
      </c>
      <c r="BR256" s="120">
        <f t="shared" si="132"/>
        <v>0</v>
      </c>
      <c r="BS256" s="120">
        <f t="shared" si="132"/>
        <v>0</v>
      </c>
      <c r="BT256" s="120">
        <f t="shared" si="132"/>
        <v>0</v>
      </c>
      <c r="BU256" s="120">
        <f t="shared" si="132"/>
        <v>0</v>
      </c>
      <c r="BV256" s="120">
        <f t="shared" si="132"/>
        <v>0</v>
      </c>
      <c r="BW256" s="120">
        <f t="shared" si="132"/>
        <v>0</v>
      </c>
      <c r="BX256" s="120">
        <f t="shared" si="132"/>
        <v>0</v>
      </c>
      <c r="BY256" s="120">
        <f t="shared" si="133"/>
        <v>0</v>
      </c>
      <c r="BZ256" s="120">
        <f t="shared" si="133"/>
        <v>0</v>
      </c>
      <c r="CA256" s="120">
        <f t="shared" si="133"/>
        <v>0</v>
      </c>
      <c r="CB256" s="120">
        <f t="shared" si="133"/>
        <v>0</v>
      </c>
      <c r="CC256" s="120">
        <f t="shared" si="133"/>
        <v>0</v>
      </c>
      <c r="CD256" s="120">
        <f t="shared" si="133"/>
        <v>0</v>
      </c>
      <c r="CE256" s="120">
        <f t="shared" si="133"/>
        <v>0</v>
      </c>
      <c r="CF256" s="120">
        <f t="shared" si="133"/>
        <v>0</v>
      </c>
      <c r="CG256" s="120">
        <f t="shared" si="133"/>
        <v>0</v>
      </c>
      <c r="CH256" s="120">
        <f t="shared" si="133"/>
        <v>0</v>
      </c>
      <c r="CI256" s="120">
        <f t="shared" si="134"/>
        <v>0</v>
      </c>
      <c r="CJ256" s="120">
        <f t="shared" si="134"/>
        <v>0</v>
      </c>
      <c r="CK256" s="120">
        <f t="shared" si="134"/>
        <v>0</v>
      </c>
      <c r="CL256" s="120">
        <f t="shared" si="134"/>
        <v>0</v>
      </c>
      <c r="CM256" s="120">
        <f t="shared" si="134"/>
        <v>0</v>
      </c>
      <c r="CN256" s="120">
        <f t="shared" si="134"/>
        <v>0</v>
      </c>
      <c r="CO256" s="120">
        <f t="shared" si="134"/>
        <v>0</v>
      </c>
      <c r="CP256" s="120">
        <f t="shared" si="134"/>
        <v>0</v>
      </c>
      <c r="CQ256" s="120">
        <f t="shared" si="134"/>
        <v>0</v>
      </c>
      <c r="CR256" s="120">
        <f t="shared" si="134"/>
        <v>0</v>
      </c>
      <c r="CS256" s="120">
        <f t="shared" si="135"/>
        <v>0</v>
      </c>
      <c r="CT256" s="120">
        <f t="shared" si="135"/>
        <v>0</v>
      </c>
      <c r="CU256" s="120">
        <f t="shared" si="135"/>
        <v>0</v>
      </c>
      <c r="CV256" s="120">
        <f t="shared" si="135"/>
        <v>0</v>
      </c>
      <c r="CW256" s="120">
        <f t="shared" si="135"/>
        <v>0</v>
      </c>
      <c r="CX256" s="120">
        <f t="shared" si="135"/>
        <v>0</v>
      </c>
      <c r="CY256" s="120">
        <f t="shared" si="135"/>
        <v>0</v>
      </c>
    </row>
    <row r="257" spans="1:103" ht="12" hidden="1">
      <c r="A257" s="18"/>
      <c r="B257" s="18"/>
      <c r="C257" s="18"/>
      <c r="D257" s="18"/>
      <c r="E257" s="18"/>
      <c r="F257" s="18"/>
      <c r="G257" s="18"/>
      <c r="H257" s="18"/>
      <c r="I257" s="18"/>
      <c r="J257" s="18"/>
      <c r="K257" s="18"/>
      <c r="L257" s="18"/>
      <c r="M257" s="18"/>
      <c r="N257" s="18"/>
      <c r="O257" s="18"/>
      <c r="P257" s="18"/>
      <c r="Q257" s="18"/>
      <c r="R257" s="18"/>
      <c r="S257" s="18"/>
      <c r="T257" s="18"/>
      <c r="U257" s="18"/>
      <c r="Z257" s="116">
        <f t="shared" si="126"/>
        <v>2700</v>
      </c>
      <c r="AA257" s="120">
        <f t="shared" si="128"/>
        <v>0</v>
      </c>
      <c r="AB257" s="120">
        <f t="shared" si="128"/>
        <v>0</v>
      </c>
      <c r="AC257" s="120">
        <f t="shared" si="128"/>
        <v>0</v>
      </c>
      <c r="AD257" s="120">
        <f t="shared" si="128"/>
        <v>0</v>
      </c>
      <c r="AE257" s="120">
        <f t="shared" si="128"/>
        <v>0</v>
      </c>
      <c r="AF257" s="120">
        <f t="shared" si="128"/>
        <v>0</v>
      </c>
      <c r="AG257" s="120">
        <f t="shared" si="128"/>
        <v>0</v>
      </c>
      <c r="AH257" s="120">
        <f t="shared" si="128"/>
        <v>0</v>
      </c>
      <c r="AI257" s="120">
        <f t="shared" si="128"/>
        <v>0</v>
      </c>
      <c r="AJ257" s="120">
        <f t="shared" si="128"/>
        <v>0</v>
      </c>
      <c r="AK257" s="120">
        <f t="shared" si="129"/>
        <v>0</v>
      </c>
      <c r="AL257" s="120">
        <f t="shared" si="129"/>
        <v>0</v>
      </c>
      <c r="AM257" s="120">
        <f t="shared" si="129"/>
        <v>0</v>
      </c>
      <c r="AN257" s="120">
        <f t="shared" si="129"/>
        <v>0</v>
      </c>
      <c r="AO257" s="120">
        <f t="shared" si="129"/>
        <v>0</v>
      </c>
      <c r="AP257" s="120">
        <f t="shared" si="129"/>
        <v>0</v>
      </c>
      <c r="AQ257" s="120">
        <f t="shared" si="129"/>
        <v>0</v>
      </c>
      <c r="AR257" s="120">
        <f t="shared" si="129"/>
        <v>0</v>
      </c>
      <c r="AS257" s="120">
        <f t="shared" si="129"/>
        <v>0</v>
      </c>
      <c r="AT257" s="120">
        <f t="shared" si="129"/>
        <v>0</v>
      </c>
      <c r="AU257" s="120">
        <f t="shared" si="130"/>
        <v>0</v>
      </c>
      <c r="AV257" s="120">
        <f t="shared" si="130"/>
        <v>0</v>
      </c>
      <c r="AW257" s="120">
        <f t="shared" si="130"/>
        <v>0</v>
      </c>
      <c r="AX257" s="120">
        <f t="shared" si="130"/>
        <v>0</v>
      </c>
      <c r="AY257" s="120">
        <f t="shared" si="130"/>
        <v>0</v>
      </c>
      <c r="AZ257" s="120">
        <f t="shared" si="130"/>
        <v>0</v>
      </c>
      <c r="BA257" s="120">
        <f t="shared" si="130"/>
        <v>0</v>
      </c>
      <c r="BB257" s="120">
        <f t="shared" si="130"/>
        <v>0</v>
      </c>
      <c r="BC257" s="120">
        <f t="shared" si="130"/>
        <v>0</v>
      </c>
      <c r="BD257" s="120">
        <f t="shared" si="130"/>
        <v>0</v>
      </c>
      <c r="BE257" s="120">
        <f t="shared" si="131"/>
        <v>0</v>
      </c>
      <c r="BF257" s="120">
        <f t="shared" si="131"/>
        <v>0</v>
      </c>
      <c r="BG257" s="120">
        <f t="shared" si="131"/>
        <v>0</v>
      </c>
      <c r="BH257" s="120">
        <f t="shared" si="131"/>
        <v>0</v>
      </c>
      <c r="BI257" s="120">
        <f t="shared" si="131"/>
        <v>0</v>
      </c>
      <c r="BJ257" s="120">
        <f t="shared" si="131"/>
        <v>0</v>
      </c>
      <c r="BK257" s="120">
        <f t="shared" si="131"/>
        <v>0</v>
      </c>
      <c r="BN257" s="116">
        <f t="shared" si="127"/>
        <v>2700</v>
      </c>
      <c r="BO257" s="120">
        <f t="shared" si="132"/>
        <v>0</v>
      </c>
      <c r="BP257" s="120">
        <f t="shared" si="132"/>
        <v>0</v>
      </c>
      <c r="BQ257" s="120">
        <f t="shared" si="132"/>
        <v>0</v>
      </c>
      <c r="BR257" s="120">
        <f t="shared" si="132"/>
        <v>0</v>
      </c>
      <c r="BS257" s="120">
        <f t="shared" si="132"/>
        <v>0</v>
      </c>
      <c r="BT257" s="120">
        <f t="shared" si="132"/>
        <v>0</v>
      </c>
      <c r="BU257" s="120">
        <f t="shared" si="132"/>
        <v>0</v>
      </c>
      <c r="BV257" s="120">
        <f t="shared" si="132"/>
        <v>0</v>
      </c>
      <c r="BW257" s="120">
        <f t="shared" si="132"/>
        <v>0</v>
      </c>
      <c r="BX257" s="120">
        <f t="shared" si="132"/>
        <v>0</v>
      </c>
      <c r="BY257" s="120">
        <f t="shared" si="133"/>
        <v>0</v>
      </c>
      <c r="BZ257" s="120">
        <f t="shared" si="133"/>
        <v>0</v>
      </c>
      <c r="CA257" s="120">
        <f t="shared" si="133"/>
        <v>0</v>
      </c>
      <c r="CB257" s="120">
        <f t="shared" si="133"/>
        <v>0</v>
      </c>
      <c r="CC257" s="120">
        <f t="shared" si="133"/>
        <v>0</v>
      </c>
      <c r="CD257" s="120">
        <f t="shared" si="133"/>
        <v>0</v>
      </c>
      <c r="CE257" s="120">
        <f t="shared" si="133"/>
        <v>0</v>
      </c>
      <c r="CF257" s="120">
        <f t="shared" si="133"/>
        <v>0</v>
      </c>
      <c r="CG257" s="120">
        <f t="shared" si="133"/>
        <v>0</v>
      </c>
      <c r="CH257" s="120">
        <f t="shared" si="133"/>
        <v>0</v>
      </c>
      <c r="CI257" s="120">
        <f t="shared" si="134"/>
        <v>0</v>
      </c>
      <c r="CJ257" s="120">
        <f t="shared" si="134"/>
        <v>0</v>
      </c>
      <c r="CK257" s="120">
        <f t="shared" si="134"/>
        <v>0</v>
      </c>
      <c r="CL257" s="120">
        <f t="shared" si="134"/>
        <v>0</v>
      </c>
      <c r="CM257" s="120">
        <f t="shared" si="134"/>
        <v>0</v>
      </c>
      <c r="CN257" s="120">
        <f t="shared" si="134"/>
        <v>0</v>
      </c>
      <c r="CO257" s="120">
        <f t="shared" si="134"/>
        <v>0</v>
      </c>
      <c r="CP257" s="120">
        <f t="shared" si="134"/>
        <v>0</v>
      </c>
      <c r="CQ257" s="120">
        <f t="shared" si="134"/>
        <v>0</v>
      </c>
      <c r="CR257" s="120">
        <f t="shared" si="134"/>
        <v>0</v>
      </c>
      <c r="CS257" s="120">
        <f t="shared" si="135"/>
        <v>0</v>
      </c>
      <c r="CT257" s="120">
        <f t="shared" si="135"/>
        <v>0</v>
      </c>
      <c r="CU257" s="120">
        <f t="shared" si="135"/>
        <v>0</v>
      </c>
      <c r="CV257" s="120">
        <f t="shared" si="135"/>
        <v>0</v>
      </c>
      <c r="CW257" s="120">
        <f t="shared" si="135"/>
        <v>0</v>
      </c>
      <c r="CX257" s="120">
        <f t="shared" si="135"/>
        <v>0</v>
      </c>
      <c r="CY257" s="120">
        <f t="shared" si="135"/>
        <v>0</v>
      </c>
    </row>
    <row r="258" spans="1:103" ht="12" hidden="1">
      <c r="A258" s="18"/>
      <c r="B258" s="18"/>
      <c r="C258" s="18"/>
      <c r="D258" s="18"/>
      <c r="E258" s="18"/>
      <c r="F258" s="18"/>
      <c r="G258" s="18"/>
      <c r="H258" s="18"/>
      <c r="I258" s="18"/>
      <c r="J258" s="18"/>
      <c r="K258" s="18"/>
      <c r="L258" s="18"/>
      <c r="M258" s="18"/>
      <c r="N258" s="18"/>
      <c r="O258" s="18"/>
      <c r="P258" s="18"/>
      <c r="Q258" s="18"/>
      <c r="R258" s="18"/>
      <c r="S258" s="18"/>
      <c r="T258" s="18"/>
      <c r="U258" s="18"/>
      <c r="Z258" s="116">
        <f t="shared" si="126"/>
        <v>2900</v>
      </c>
      <c r="AA258" s="120">
        <f t="shared" si="128"/>
        <v>0</v>
      </c>
      <c r="AB258" s="120">
        <f t="shared" si="128"/>
        <v>0</v>
      </c>
      <c r="AC258" s="120">
        <f t="shared" si="128"/>
        <v>0</v>
      </c>
      <c r="AD258" s="120">
        <f t="shared" si="128"/>
        <v>0</v>
      </c>
      <c r="AE258" s="120">
        <f t="shared" si="128"/>
        <v>0</v>
      </c>
      <c r="AF258" s="120">
        <f t="shared" si="128"/>
        <v>0</v>
      </c>
      <c r="AG258" s="120">
        <f t="shared" si="128"/>
        <v>0</v>
      </c>
      <c r="AH258" s="120">
        <f t="shared" si="128"/>
        <v>0</v>
      </c>
      <c r="AI258" s="120">
        <f t="shared" si="128"/>
        <v>0</v>
      </c>
      <c r="AJ258" s="120">
        <f t="shared" si="128"/>
        <v>0</v>
      </c>
      <c r="AK258" s="120">
        <f t="shared" si="129"/>
        <v>0</v>
      </c>
      <c r="AL258" s="120">
        <f t="shared" si="129"/>
        <v>0</v>
      </c>
      <c r="AM258" s="120">
        <f t="shared" si="129"/>
        <v>0</v>
      </c>
      <c r="AN258" s="120">
        <f t="shared" si="129"/>
        <v>0</v>
      </c>
      <c r="AO258" s="120">
        <f t="shared" si="129"/>
        <v>0</v>
      </c>
      <c r="AP258" s="120">
        <f t="shared" si="129"/>
        <v>0</v>
      </c>
      <c r="AQ258" s="120">
        <f t="shared" si="129"/>
        <v>0</v>
      </c>
      <c r="AR258" s="120">
        <f t="shared" si="129"/>
        <v>0</v>
      </c>
      <c r="AS258" s="120">
        <f t="shared" si="129"/>
        <v>0</v>
      </c>
      <c r="AT258" s="120">
        <f t="shared" si="129"/>
        <v>0</v>
      </c>
      <c r="AU258" s="120">
        <f t="shared" si="130"/>
        <v>0</v>
      </c>
      <c r="AV258" s="120">
        <f t="shared" si="130"/>
        <v>0</v>
      </c>
      <c r="AW258" s="120">
        <f t="shared" si="130"/>
        <v>0</v>
      </c>
      <c r="AX258" s="120">
        <f t="shared" si="130"/>
        <v>0</v>
      </c>
      <c r="AY258" s="120">
        <f t="shared" si="130"/>
        <v>0</v>
      </c>
      <c r="AZ258" s="120">
        <f t="shared" si="130"/>
        <v>0</v>
      </c>
      <c r="BA258" s="120">
        <f t="shared" si="130"/>
        <v>0</v>
      </c>
      <c r="BB258" s="120">
        <f t="shared" si="130"/>
        <v>0</v>
      </c>
      <c r="BC258" s="120">
        <f t="shared" si="130"/>
        <v>0</v>
      </c>
      <c r="BD258" s="120">
        <f t="shared" si="130"/>
        <v>0</v>
      </c>
      <c r="BE258" s="120">
        <f t="shared" si="131"/>
        <v>0</v>
      </c>
      <c r="BF258" s="120">
        <f t="shared" si="131"/>
        <v>0</v>
      </c>
      <c r="BG258" s="120">
        <f t="shared" si="131"/>
        <v>0</v>
      </c>
      <c r="BH258" s="120">
        <f t="shared" si="131"/>
        <v>0</v>
      </c>
      <c r="BI258" s="120">
        <f t="shared" si="131"/>
        <v>0</v>
      </c>
      <c r="BJ258" s="120">
        <f t="shared" si="131"/>
        <v>0</v>
      </c>
      <c r="BK258" s="120">
        <f t="shared" si="131"/>
        <v>0</v>
      </c>
      <c r="BN258" s="116">
        <f t="shared" si="127"/>
        <v>2900</v>
      </c>
      <c r="BO258" s="120">
        <f t="shared" si="132"/>
        <v>0</v>
      </c>
      <c r="BP258" s="120">
        <f t="shared" si="132"/>
        <v>0</v>
      </c>
      <c r="BQ258" s="120">
        <f t="shared" si="132"/>
        <v>0</v>
      </c>
      <c r="BR258" s="120">
        <f t="shared" si="132"/>
        <v>0</v>
      </c>
      <c r="BS258" s="120">
        <f t="shared" si="132"/>
        <v>0</v>
      </c>
      <c r="BT258" s="120">
        <f t="shared" si="132"/>
        <v>0</v>
      </c>
      <c r="BU258" s="120">
        <f t="shared" si="132"/>
        <v>0</v>
      </c>
      <c r="BV258" s="120">
        <f t="shared" si="132"/>
        <v>0</v>
      </c>
      <c r="BW258" s="120">
        <f t="shared" si="132"/>
        <v>0</v>
      </c>
      <c r="BX258" s="120">
        <f t="shared" si="132"/>
        <v>0</v>
      </c>
      <c r="BY258" s="120">
        <f t="shared" si="133"/>
        <v>0</v>
      </c>
      <c r="BZ258" s="120">
        <f t="shared" si="133"/>
        <v>0</v>
      </c>
      <c r="CA258" s="120">
        <f t="shared" si="133"/>
        <v>0</v>
      </c>
      <c r="CB258" s="120">
        <f t="shared" si="133"/>
        <v>0</v>
      </c>
      <c r="CC258" s="120">
        <f t="shared" si="133"/>
        <v>0</v>
      </c>
      <c r="CD258" s="120">
        <f t="shared" si="133"/>
        <v>0</v>
      </c>
      <c r="CE258" s="120">
        <f t="shared" si="133"/>
        <v>0</v>
      </c>
      <c r="CF258" s="120">
        <f t="shared" si="133"/>
        <v>0</v>
      </c>
      <c r="CG258" s="120">
        <f t="shared" si="133"/>
        <v>0</v>
      </c>
      <c r="CH258" s="120">
        <f t="shared" si="133"/>
        <v>0</v>
      </c>
      <c r="CI258" s="120">
        <f t="shared" si="134"/>
        <v>0</v>
      </c>
      <c r="CJ258" s="120">
        <f t="shared" si="134"/>
        <v>0</v>
      </c>
      <c r="CK258" s="120">
        <f t="shared" si="134"/>
        <v>0</v>
      </c>
      <c r="CL258" s="120">
        <f t="shared" si="134"/>
        <v>0</v>
      </c>
      <c r="CM258" s="120">
        <f t="shared" si="134"/>
        <v>0</v>
      </c>
      <c r="CN258" s="120">
        <f t="shared" si="134"/>
        <v>0</v>
      </c>
      <c r="CO258" s="120">
        <f t="shared" si="134"/>
        <v>0</v>
      </c>
      <c r="CP258" s="120">
        <f t="shared" si="134"/>
        <v>0</v>
      </c>
      <c r="CQ258" s="120">
        <f t="shared" si="134"/>
        <v>0</v>
      </c>
      <c r="CR258" s="120">
        <f t="shared" si="134"/>
        <v>0</v>
      </c>
      <c r="CS258" s="120">
        <f t="shared" si="135"/>
        <v>0</v>
      </c>
      <c r="CT258" s="120">
        <f t="shared" si="135"/>
        <v>0</v>
      </c>
      <c r="CU258" s="120">
        <f t="shared" si="135"/>
        <v>0</v>
      </c>
      <c r="CV258" s="120">
        <f t="shared" si="135"/>
        <v>0</v>
      </c>
      <c r="CW258" s="120">
        <f t="shared" si="135"/>
        <v>0</v>
      </c>
      <c r="CX258" s="120">
        <f t="shared" si="135"/>
        <v>0</v>
      </c>
      <c r="CY258" s="120">
        <f t="shared" si="135"/>
        <v>0</v>
      </c>
    </row>
    <row r="259" spans="1:103" ht="12" hidden="1">
      <c r="A259" s="18"/>
      <c r="B259" s="18"/>
      <c r="C259" s="18"/>
      <c r="D259" s="18"/>
      <c r="E259" s="18"/>
      <c r="F259" s="18"/>
      <c r="G259" s="18"/>
      <c r="H259" s="18"/>
      <c r="I259" s="18"/>
      <c r="J259" s="18"/>
      <c r="K259" s="18"/>
      <c r="L259" s="18"/>
      <c r="M259" s="18"/>
      <c r="N259" s="18"/>
      <c r="O259" s="18"/>
      <c r="P259" s="18"/>
      <c r="Q259" s="18"/>
      <c r="R259" s="18"/>
      <c r="S259" s="18"/>
      <c r="T259" s="18"/>
      <c r="U259" s="18"/>
      <c r="Z259" s="116">
        <f t="shared" si="126"/>
        <v>3800</v>
      </c>
      <c r="AA259" s="120">
        <f t="shared" si="128"/>
        <v>0</v>
      </c>
      <c r="AB259" s="120">
        <f t="shared" si="128"/>
        <v>0</v>
      </c>
      <c r="AC259" s="120">
        <f t="shared" si="128"/>
        <v>0</v>
      </c>
      <c r="AD259" s="120">
        <f t="shared" si="128"/>
        <v>0</v>
      </c>
      <c r="AE259" s="120">
        <f t="shared" si="128"/>
        <v>0</v>
      </c>
      <c r="AF259" s="120">
        <f t="shared" si="128"/>
        <v>0</v>
      </c>
      <c r="AG259" s="120">
        <f t="shared" si="128"/>
        <v>0</v>
      </c>
      <c r="AH259" s="120">
        <f t="shared" si="128"/>
        <v>0</v>
      </c>
      <c r="AI259" s="120">
        <f t="shared" si="128"/>
        <v>0</v>
      </c>
      <c r="AJ259" s="120">
        <f t="shared" si="128"/>
        <v>0</v>
      </c>
      <c r="AK259" s="120">
        <f t="shared" si="129"/>
        <v>0</v>
      </c>
      <c r="AL259" s="120">
        <f t="shared" si="129"/>
        <v>0</v>
      </c>
      <c r="AM259" s="120">
        <f t="shared" si="129"/>
        <v>0</v>
      </c>
      <c r="AN259" s="120">
        <f t="shared" si="129"/>
        <v>0</v>
      </c>
      <c r="AO259" s="120">
        <f t="shared" si="129"/>
        <v>0</v>
      </c>
      <c r="AP259" s="120">
        <f t="shared" si="129"/>
        <v>0</v>
      </c>
      <c r="AQ259" s="120">
        <f t="shared" si="129"/>
        <v>0</v>
      </c>
      <c r="AR259" s="120">
        <f t="shared" si="129"/>
        <v>0</v>
      </c>
      <c r="AS259" s="120">
        <f t="shared" si="129"/>
        <v>0</v>
      </c>
      <c r="AT259" s="120">
        <f t="shared" si="129"/>
        <v>0</v>
      </c>
      <c r="AU259" s="120">
        <f t="shared" si="130"/>
        <v>0</v>
      </c>
      <c r="AV259" s="120">
        <f t="shared" si="130"/>
        <v>0</v>
      </c>
      <c r="AW259" s="120">
        <f t="shared" si="130"/>
        <v>0</v>
      </c>
      <c r="AX259" s="120">
        <f t="shared" si="130"/>
        <v>0</v>
      </c>
      <c r="AY259" s="120">
        <f t="shared" si="130"/>
        <v>0</v>
      </c>
      <c r="AZ259" s="120">
        <f t="shared" si="130"/>
        <v>0</v>
      </c>
      <c r="BA259" s="120">
        <f t="shared" si="130"/>
        <v>0</v>
      </c>
      <c r="BB259" s="120">
        <f t="shared" si="130"/>
        <v>0</v>
      </c>
      <c r="BC259" s="120">
        <f t="shared" si="130"/>
        <v>0</v>
      </c>
      <c r="BD259" s="120">
        <f t="shared" si="130"/>
        <v>0</v>
      </c>
      <c r="BE259" s="120">
        <f t="shared" si="131"/>
        <v>0</v>
      </c>
      <c r="BF259" s="120">
        <f t="shared" si="131"/>
        <v>0</v>
      </c>
      <c r="BG259" s="120">
        <f t="shared" si="131"/>
        <v>0</v>
      </c>
      <c r="BH259" s="120">
        <f t="shared" si="131"/>
        <v>0</v>
      </c>
      <c r="BI259" s="120">
        <f t="shared" si="131"/>
        <v>0</v>
      </c>
      <c r="BJ259" s="120">
        <f t="shared" si="131"/>
        <v>0</v>
      </c>
      <c r="BK259" s="120">
        <f t="shared" si="131"/>
        <v>0</v>
      </c>
      <c r="BN259" s="116">
        <f t="shared" si="127"/>
        <v>3800</v>
      </c>
      <c r="BO259" s="120">
        <f t="shared" si="132"/>
        <v>0</v>
      </c>
      <c r="BP259" s="120">
        <f t="shared" si="132"/>
        <v>0</v>
      </c>
      <c r="BQ259" s="120">
        <f t="shared" si="132"/>
        <v>0</v>
      </c>
      <c r="BR259" s="120">
        <f t="shared" si="132"/>
        <v>0</v>
      </c>
      <c r="BS259" s="120">
        <f t="shared" si="132"/>
        <v>0</v>
      </c>
      <c r="BT259" s="120">
        <f t="shared" si="132"/>
        <v>0</v>
      </c>
      <c r="BU259" s="120">
        <f t="shared" si="132"/>
        <v>0</v>
      </c>
      <c r="BV259" s="120">
        <f t="shared" si="132"/>
        <v>0</v>
      </c>
      <c r="BW259" s="120">
        <f t="shared" si="132"/>
        <v>0</v>
      </c>
      <c r="BX259" s="120">
        <f t="shared" si="132"/>
        <v>0</v>
      </c>
      <c r="BY259" s="120">
        <f t="shared" si="133"/>
        <v>0</v>
      </c>
      <c r="BZ259" s="120">
        <f t="shared" si="133"/>
        <v>0</v>
      </c>
      <c r="CA259" s="120">
        <f t="shared" si="133"/>
        <v>0</v>
      </c>
      <c r="CB259" s="120">
        <f t="shared" si="133"/>
        <v>0</v>
      </c>
      <c r="CC259" s="120">
        <f t="shared" si="133"/>
        <v>0</v>
      </c>
      <c r="CD259" s="120">
        <f t="shared" si="133"/>
        <v>0</v>
      </c>
      <c r="CE259" s="120">
        <f t="shared" si="133"/>
        <v>0</v>
      </c>
      <c r="CF259" s="120">
        <f t="shared" si="133"/>
        <v>0</v>
      </c>
      <c r="CG259" s="120">
        <f t="shared" si="133"/>
        <v>0</v>
      </c>
      <c r="CH259" s="120">
        <f t="shared" si="133"/>
        <v>0</v>
      </c>
      <c r="CI259" s="120">
        <f t="shared" si="134"/>
        <v>0</v>
      </c>
      <c r="CJ259" s="120">
        <f t="shared" si="134"/>
        <v>0</v>
      </c>
      <c r="CK259" s="120">
        <f t="shared" si="134"/>
        <v>0</v>
      </c>
      <c r="CL259" s="120">
        <f t="shared" si="134"/>
        <v>0</v>
      </c>
      <c r="CM259" s="120">
        <f t="shared" si="134"/>
        <v>0</v>
      </c>
      <c r="CN259" s="120">
        <f t="shared" si="134"/>
        <v>0</v>
      </c>
      <c r="CO259" s="120">
        <f t="shared" si="134"/>
        <v>0</v>
      </c>
      <c r="CP259" s="120">
        <f t="shared" si="134"/>
        <v>0</v>
      </c>
      <c r="CQ259" s="120">
        <f t="shared" si="134"/>
        <v>0</v>
      </c>
      <c r="CR259" s="120">
        <f t="shared" si="134"/>
        <v>0</v>
      </c>
      <c r="CS259" s="120">
        <f t="shared" si="135"/>
        <v>0</v>
      </c>
      <c r="CT259" s="120">
        <f t="shared" si="135"/>
        <v>0</v>
      </c>
      <c r="CU259" s="120">
        <f t="shared" si="135"/>
        <v>0</v>
      </c>
      <c r="CV259" s="120">
        <f t="shared" si="135"/>
        <v>0</v>
      </c>
      <c r="CW259" s="120">
        <f t="shared" si="135"/>
        <v>0</v>
      </c>
      <c r="CX259" s="120">
        <f t="shared" si="135"/>
        <v>0</v>
      </c>
      <c r="CY259" s="120">
        <f t="shared" si="135"/>
        <v>0</v>
      </c>
    </row>
    <row r="260" spans="1:103" ht="12" hidden="1">
      <c r="A260" s="18"/>
      <c r="B260" s="18"/>
      <c r="C260" s="18"/>
      <c r="D260" s="18"/>
      <c r="E260" s="18"/>
      <c r="F260" s="18"/>
      <c r="G260" s="18"/>
      <c r="H260" s="18"/>
      <c r="I260" s="18"/>
      <c r="J260" s="18"/>
      <c r="K260" s="18"/>
      <c r="L260" s="18"/>
      <c r="M260" s="18"/>
      <c r="N260" s="18"/>
      <c r="O260" s="18"/>
      <c r="P260" s="18"/>
      <c r="Q260" s="18"/>
      <c r="R260" s="18"/>
      <c r="S260" s="18"/>
      <c r="T260" s="18"/>
      <c r="U260" s="18"/>
      <c r="Z260" s="116">
        <f t="shared" si="126"/>
        <v>4100</v>
      </c>
      <c r="AA260" s="120">
        <f t="shared" si="128"/>
        <v>0</v>
      </c>
      <c r="AB260" s="120">
        <f t="shared" si="128"/>
        <v>0</v>
      </c>
      <c r="AC260" s="120">
        <f t="shared" si="128"/>
        <v>0</v>
      </c>
      <c r="AD260" s="120">
        <f t="shared" si="128"/>
        <v>0</v>
      </c>
      <c r="AE260" s="120">
        <f t="shared" si="128"/>
        <v>0</v>
      </c>
      <c r="AF260" s="120">
        <f t="shared" si="128"/>
        <v>0</v>
      </c>
      <c r="AG260" s="120">
        <f t="shared" si="128"/>
        <v>0</v>
      </c>
      <c r="AH260" s="120">
        <f t="shared" si="128"/>
        <v>0</v>
      </c>
      <c r="AI260" s="120">
        <f t="shared" si="128"/>
        <v>0</v>
      </c>
      <c r="AJ260" s="120">
        <f t="shared" si="128"/>
        <v>0</v>
      </c>
      <c r="AK260" s="120">
        <f t="shared" si="129"/>
        <v>0</v>
      </c>
      <c r="AL260" s="120">
        <f t="shared" si="129"/>
        <v>0</v>
      </c>
      <c r="AM260" s="120">
        <f t="shared" si="129"/>
        <v>0</v>
      </c>
      <c r="AN260" s="120">
        <f t="shared" si="129"/>
        <v>0</v>
      </c>
      <c r="AO260" s="120">
        <f t="shared" si="129"/>
        <v>0</v>
      </c>
      <c r="AP260" s="120">
        <f t="shared" si="129"/>
        <v>0</v>
      </c>
      <c r="AQ260" s="120">
        <f t="shared" si="129"/>
        <v>0</v>
      </c>
      <c r="AR260" s="120">
        <f t="shared" si="129"/>
        <v>0</v>
      </c>
      <c r="AS260" s="120">
        <f t="shared" si="129"/>
        <v>0</v>
      </c>
      <c r="AT260" s="120">
        <f t="shared" si="129"/>
        <v>0</v>
      </c>
      <c r="AU260" s="120">
        <f t="shared" si="130"/>
        <v>0</v>
      </c>
      <c r="AV260" s="120">
        <f t="shared" si="130"/>
        <v>0</v>
      </c>
      <c r="AW260" s="120">
        <f t="shared" si="130"/>
        <v>0</v>
      </c>
      <c r="AX260" s="120">
        <f t="shared" si="130"/>
        <v>0</v>
      </c>
      <c r="AY260" s="120">
        <f t="shared" si="130"/>
        <v>0</v>
      </c>
      <c r="AZ260" s="120">
        <f t="shared" si="130"/>
        <v>0</v>
      </c>
      <c r="BA260" s="120">
        <f t="shared" si="130"/>
        <v>0</v>
      </c>
      <c r="BB260" s="120">
        <f t="shared" si="130"/>
        <v>0</v>
      </c>
      <c r="BC260" s="120">
        <f t="shared" si="130"/>
        <v>0</v>
      </c>
      <c r="BD260" s="120">
        <f t="shared" si="130"/>
        <v>0</v>
      </c>
      <c r="BE260" s="120">
        <f t="shared" si="131"/>
        <v>0</v>
      </c>
      <c r="BF260" s="120">
        <f t="shared" si="131"/>
        <v>0</v>
      </c>
      <c r="BG260" s="120">
        <f t="shared" si="131"/>
        <v>0</v>
      </c>
      <c r="BH260" s="120">
        <f t="shared" si="131"/>
        <v>0</v>
      </c>
      <c r="BI260" s="120">
        <f t="shared" si="131"/>
        <v>0</v>
      </c>
      <c r="BJ260" s="120">
        <f t="shared" si="131"/>
        <v>0</v>
      </c>
      <c r="BK260" s="120">
        <f t="shared" si="131"/>
        <v>0</v>
      </c>
      <c r="BN260" s="116">
        <f t="shared" si="127"/>
        <v>4100</v>
      </c>
      <c r="BO260" s="120">
        <f t="shared" si="132"/>
        <v>0</v>
      </c>
      <c r="BP260" s="120">
        <f t="shared" si="132"/>
        <v>0</v>
      </c>
      <c r="BQ260" s="120">
        <f t="shared" si="132"/>
        <v>0</v>
      </c>
      <c r="BR260" s="120">
        <f t="shared" si="132"/>
        <v>0</v>
      </c>
      <c r="BS260" s="120">
        <f t="shared" si="132"/>
        <v>0</v>
      </c>
      <c r="BT260" s="120">
        <f t="shared" si="132"/>
        <v>0</v>
      </c>
      <c r="BU260" s="120">
        <f t="shared" si="132"/>
        <v>0</v>
      </c>
      <c r="BV260" s="120">
        <f t="shared" si="132"/>
        <v>0</v>
      </c>
      <c r="BW260" s="120">
        <f t="shared" si="132"/>
        <v>0</v>
      </c>
      <c r="BX260" s="120">
        <f t="shared" si="132"/>
        <v>0</v>
      </c>
      <c r="BY260" s="120">
        <f t="shared" si="133"/>
        <v>0</v>
      </c>
      <c r="BZ260" s="120">
        <f t="shared" si="133"/>
        <v>0</v>
      </c>
      <c r="CA260" s="120">
        <f t="shared" si="133"/>
        <v>0</v>
      </c>
      <c r="CB260" s="120">
        <f t="shared" si="133"/>
        <v>0</v>
      </c>
      <c r="CC260" s="120">
        <f t="shared" si="133"/>
        <v>0</v>
      </c>
      <c r="CD260" s="120">
        <f t="shared" si="133"/>
        <v>0</v>
      </c>
      <c r="CE260" s="120">
        <f t="shared" si="133"/>
        <v>0</v>
      </c>
      <c r="CF260" s="120">
        <f t="shared" si="133"/>
        <v>0</v>
      </c>
      <c r="CG260" s="120">
        <f t="shared" si="133"/>
        <v>0</v>
      </c>
      <c r="CH260" s="120">
        <f t="shared" si="133"/>
        <v>0</v>
      </c>
      <c r="CI260" s="120">
        <f t="shared" si="134"/>
        <v>0</v>
      </c>
      <c r="CJ260" s="120">
        <f t="shared" si="134"/>
        <v>0</v>
      </c>
      <c r="CK260" s="120">
        <f t="shared" si="134"/>
        <v>0</v>
      </c>
      <c r="CL260" s="120">
        <f t="shared" si="134"/>
        <v>0</v>
      </c>
      <c r="CM260" s="120">
        <f t="shared" si="134"/>
        <v>0</v>
      </c>
      <c r="CN260" s="120">
        <f t="shared" si="134"/>
        <v>0</v>
      </c>
      <c r="CO260" s="120">
        <f t="shared" si="134"/>
        <v>0</v>
      </c>
      <c r="CP260" s="120">
        <f t="shared" si="134"/>
        <v>0</v>
      </c>
      <c r="CQ260" s="120">
        <f t="shared" si="134"/>
        <v>0</v>
      </c>
      <c r="CR260" s="120">
        <f t="shared" si="134"/>
        <v>0</v>
      </c>
      <c r="CS260" s="120">
        <f t="shared" si="135"/>
        <v>0</v>
      </c>
      <c r="CT260" s="120">
        <f t="shared" si="135"/>
        <v>0</v>
      </c>
      <c r="CU260" s="120">
        <f t="shared" si="135"/>
        <v>0</v>
      </c>
      <c r="CV260" s="120">
        <f t="shared" si="135"/>
        <v>0</v>
      </c>
      <c r="CW260" s="120">
        <f t="shared" si="135"/>
        <v>0</v>
      </c>
      <c r="CX260" s="120">
        <f t="shared" si="135"/>
        <v>0</v>
      </c>
      <c r="CY260" s="120">
        <f t="shared" si="135"/>
        <v>0</v>
      </c>
    </row>
    <row r="261" spans="1:103" ht="12" hidden="1">
      <c r="A261" s="18"/>
      <c r="B261" s="18"/>
      <c r="C261" s="18"/>
      <c r="D261" s="18"/>
      <c r="E261" s="18"/>
      <c r="F261" s="18"/>
      <c r="G261" s="18"/>
      <c r="H261" s="18"/>
      <c r="I261" s="18"/>
      <c r="J261" s="18"/>
      <c r="K261" s="18"/>
      <c r="L261" s="18"/>
      <c r="M261" s="18"/>
      <c r="N261" s="18"/>
      <c r="O261" s="18"/>
      <c r="P261" s="18"/>
      <c r="Q261" s="18"/>
      <c r="R261" s="18"/>
      <c r="S261" s="18"/>
      <c r="T261" s="18"/>
      <c r="U261" s="18"/>
      <c r="Z261" s="116">
        <f t="shared" si="126"/>
        <v>5000</v>
      </c>
      <c r="AA261" s="120">
        <f t="shared" si="128"/>
        <v>0</v>
      </c>
      <c r="AB261" s="120">
        <f t="shared" si="128"/>
        <v>0</v>
      </c>
      <c r="AC261" s="120">
        <f t="shared" si="128"/>
        <v>0</v>
      </c>
      <c r="AD261" s="120">
        <f t="shared" si="128"/>
        <v>0</v>
      </c>
      <c r="AE261" s="120">
        <f t="shared" si="128"/>
        <v>0</v>
      </c>
      <c r="AF261" s="120">
        <f t="shared" si="128"/>
        <v>0</v>
      </c>
      <c r="AG261" s="120">
        <f t="shared" si="128"/>
        <v>0</v>
      </c>
      <c r="AH261" s="120">
        <f t="shared" si="128"/>
        <v>0</v>
      </c>
      <c r="AI261" s="120">
        <f t="shared" si="128"/>
        <v>0</v>
      </c>
      <c r="AJ261" s="120">
        <f t="shared" si="128"/>
        <v>0</v>
      </c>
      <c r="AK261" s="120">
        <f t="shared" si="129"/>
        <v>0</v>
      </c>
      <c r="AL261" s="120">
        <f t="shared" si="129"/>
        <v>0</v>
      </c>
      <c r="AM261" s="120">
        <f t="shared" si="129"/>
        <v>0</v>
      </c>
      <c r="AN261" s="120">
        <f t="shared" si="129"/>
        <v>0</v>
      </c>
      <c r="AO261" s="120">
        <f t="shared" si="129"/>
        <v>0</v>
      </c>
      <c r="AP261" s="120">
        <f t="shared" si="129"/>
        <v>0</v>
      </c>
      <c r="AQ261" s="120">
        <f t="shared" si="129"/>
        <v>0</v>
      </c>
      <c r="AR261" s="120">
        <f t="shared" si="129"/>
        <v>0</v>
      </c>
      <c r="AS261" s="120">
        <f t="shared" si="129"/>
        <v>0</v>
      </c>
      <c r="AT261" s="120">
        <f t="shared" si="129"/>
        <v>0</v>
      </c>
      <c r="AU261" s="120">
        <f t="shared" si="130"/>
        <v>0</v>
      </c>
      <c r="AV261" s="120">
        <f t="shared" si="130"/>
        <v>0</v>
      </c>
      <c r="AW261" s="120">
        <f t="shared" si="130"/>
        <v>0</v>
      </c>
      <c r="AX261" s="120">
        <f t="shared" si="130"/>
        <v>0</v>
      </c>
      <c r="AY261" s="120">
        <f t="shared" si="130"/>
        <v>0</v>
      </c>
      <c r="AZ261" s="120">
        <f t="shared" si="130"/>
        <v>0</v>
      </c>
      <c r="BA261" s="120">
        <f t="shared" si="130"/>
        <v>0</v>
      </c>
      <c r="BB261" s="120">
        <f t="shared" si="130"/>
        <v>0</v>
      </c>
      <c r="BC261" s="120">
        <f t="shared" si="130"/>
        <v>0</v>
      </c>
      <c r="BD261" s="120">
        <f t="shared" si="130"/>
        <v>0</v>
      </c>
      <c r="BE261" s="120">
        <f t="shared" si="131"/>
        <v>0</v>
      </c>
      <c r="BF261" s="120">
        <f t="shared" si="131"/>
        <v>0</v>
      </c>
      <c r="BG261" s="120">
        <f t="shared" si="131"/>
        <v>0</v>
      </c>
      <c r="BH261" s="120">
        <f t="shared" si="131"/>
        <v>0</v>
      </c>
      <c r="BI261" s="120">
        <f t="shared" si="131"/>
        <v>0</v>
      </c>
      <c r="BJ261" s="120">
        <f t="shared" si="131"/>
        <v>0</v>
      </c>
      <c r="BK261" s="120">
        <f t="shared" si="131"/>
        <v>0</v>
      </c>
      <c r="BN261" s="116">
        <f t="shared" si="127"/>
        <v>5000</v>
      </c>
      <c r="BO261" s="120">
        <f t="shared" si="132"/>
        <v>0</v>
      </c>
      <c r="BP261" s="120">
        <f t="shared" si="132"/>
        <v>0</v>
      </c>
      <c r="BQ261" s="120">
        <f t="shared" si="132"/>
        <v>0</v>
      </c>
      <c r="BR261" s="120">
        <f t="shared" si="132"/>
        <v>0</v>
      </c>
      <c r="BS261" s="120">
        <f t="shared" si="132"/>
        <v>0</v>
      </c>
      <c r="BT261" s="120">
        <f t="shared" si="132"/>
        <v>0</v>
      </c>
      <c r="BU261" s="120">
        <f t="shared" si="132"/>
        <v>0</v>
      </c>
      <c r="BV261" s="120">
        <f t="shared" si="132"/>
        <v>0</v>
      </c>
      <c r="BW261" s="120">
        <f t="shared" si="132"/>
        <v>0</v>
      </c>
      <c r="BX261" s="120">
        <f t="shared" si="132"/>
        <v>0</v>
      </c>
      <c r="BY261" s="120">
        <f t="shared" si="133"/>
        <v>0</v>
      </c>
      <c r="BZ261" s="120">
        <f t="shared" si="133"/>
        <v>0</v>
      </c>
      <c r="CA261" s="120">
        <f t="shared" si="133"/>
        <v>0</v>
      </c>
      <c r="CB261" s="120">
        <f t="shared" si="133"/>
        <v>0</v>
      </c>
      <c r="CC261" s="120">
        <f t="shared" si="133"/>
        <v>0</v>
      </c>
      <c r="CD261" s="120">
        <f t="shared" si="133"/>
        <v>0</v>
      </c>
      <c r="CE261" s="120">
        <f t="shared" si="133"/>
        <v>0</v>
      </c>
      <c r="CF261" s="120">
        <f t="shared" si="133"/>
        <v>0</v>
      </c>
      <c r="CG261" s="120">
        <f t="shared" si="133"/>
        <v>0</v>
      </c>
      <c r="CH261" s="120">
        <f t="shared" si="133"/>
        <v>0</v>
      </c>
      <c r="CI261" s="120">
        <f t="shared" si="134"/>
        <v>0</v>
      </c>
      <c r="CJ261" s="120">
        <f t="shared" si="134"/>
        <v>0</v>
      </c>
      <c r="CK261" s="120">
        <f t="shared" si="134"/>
        <v>0</v>
      </c>
      <c r="CL261" s="120">
        <f t="shared" si="134"/>
        <v>0</v>
      </c>
      <c r="CM261" s="120">
        <f t="shared" si="134"/>
        <v>0</v>
      </c>
      <c r="CN261" s="120">
        <f t="shared" si="134"/>
        <v>0</v>
      </c>
      <c r="CO261" s="120">
        <f t="shared" si="134"/>
        <v>0</v>
      </c>
      <c r="CP261" s="120">
        <f t="shared" si="134"/>
        <v>0</v>
      </c>
      <c r="CQ261" s="120">
        <f t="shared" si="134"/>
        <v>0</v>
      </c>
      <c r="CR261" s="120">
        <f t="shared" si="134"/>
        <v>0</v>
      </c>
      <c r="CS261" s="120">
        <f t="shared" si="135"/>
        <v>0</v>
      </c>
      <c r="CT261" s="120">
        <f t="shared" si="135"/>
        <v>0</v>
      </c>
      <c r="CU261" s="120">
        <f t="shared" si="135"/>
        <v>0</v>
      </c>
      <c r="CV261" s="120">
        <f t="shared" si="135"/>
        <v>0</v>
      </c>
      <c r="CW261" s="120">
        <f t="shared" si="135"/>
        <v>0</v>
      </c>
      <c r="CX261" s="120">
        <f t="shared" si="135"/>
        <v>0</v>
      </c>
      <c r="CY261" s="120">
        <f t="shared" si="135"/>
        <v>0</v>
      </c>
    </row>
    <row r="262" spans="1:103" ht="12" hidden="1">
      <c r="A262" s="18"/>
      <c r="B262" s="18"/>
      <c r="C262" s="18"/>
      <c r="D262" s="18"/>
      <c r="E262" s="18"/>
      <c r="F262" s="18"/>
      <c r="G262" s="18"/>
      <c r="H262" s="18"/>
      <c r="I262" s="18"/>
      <c r="J262" s="18"/>
      <c r="K262" s="18"/>
      <c r="L262" s="18"/>
      <c r="M262" s="18"/>
      <c r="N262" s="18"/>
      <c r="O262" s="18"/>
      <c r="P262" s="18"/>
      <c r="Q262" s="18"/>
      <c r="R262" s="18"/>
      <c r="S262" s="18"/>
      <c r="T262" s="18"/>
      <c r="U262" s="18"/>
      <c r="Z262" s="116">
        <f t="shared" si="126"/>
        <v>5300</v>
      </c>
      <c r="AA262" s="120">
        <f t="shared" si="128"/>
        <v>0</v>
      </c>
      <c r="AB262" s="120">
        <f t="shared" si="128"/>
        <v>0</v>
      </c>
      <c r="AC262" s="120">
        <f t="shared" si="128"/>
        <v>0</v>
      </c>
      <c r="AD262" s="120">
        <f t="shared" si="128"/>
        <v>0</v>
      </c>
      <c r="AE262" s="120">
        <f t="shared" si="128"/>
        <v>0</v>
      </c>
      <c r="AF262" s="120">
        <f t="shared" si="128"/>
        <v>0</v>
      </c>
      <c r="AG262" s="120">
        <f t="shared" si="128"/>
        <v>0</v>
      </c>
      <c r="AH262" s="120">
        <f t="shared" si="128"/>
        <v>0</v>
      </c>
      <c r="AI262" s="120">
        <f t="shared" si="128"/>
        <v>0</v>
      </c>
      <c r="AJ262" s="120">
        <f t="shared" si="128"/>
        <v>0</v>
      </c>
      <c r="AK262" s="120">
        <f t="shared" si="129"/>
        <v>0</v>
      </c>
      <c r="AL262" s="120">
        <f t="shared" si="129"/>
        <v>0</v>
      </c>
      <c r="AM262" s="120">
        <f t="shared" si="129"/>
        <v>0</v>
      </c>
      <c r="AN262" s="120">
        <f t="shared" si="129"/>
        <v>0</v>
      </c>
      <c r="AO262" s="120">
        <f t="shared" si="129"/>
        <v>0</v>
      </c>
      <c r="AP262" s="120">
        <f t="shared" si="129"/>
        <v>0</v>
      </c>
      <c r="AQ262" s="120">
        <f t="shared" si="129"/>
        <v>0</v>
      </c>
      <c r="AR262" s="120">
        <f t="shared" si="129"/>
        <v>0</v>
      </c>
      <c r="AS262" s="120">
        <f t="shared" si="129"/>
        <v>0</v>
      </c>
      <c r="AT262" s="120">
        <f t="shared" si="129"/>
        <v>0</v>
      </c>
      <c r="AU262" s="120">
        <f t="shared" si="130"/>
        <v>0</v>
      </c>
      <c r="AV262" s="120">
        <f t="shared" si="130"/>
        <v>0</v>
      </c>
      <c r="AW262" s="120">
        <f t="shared" si="130"/>
        <v>0</v>
      </c>
      <c r="AX262" s="120">
        <f t="shared" si="130"/>
        <v>0</v>
      </c>
      <c r="AY262" s="120">
        <f t="shared" si="130"/>
        <v>0</v>
      </c>
      <c r="AZ262" s="120">
        <f t="shared" si="130"/>
        <v>0</v>
      </c>
      <c r="BA262" s="120">
        <f t="shared" si="130"/>
        <v>0</v>
      </c>
      <c r="BB262" s="120">
        <f t="shared" si="130"/>
        <v>0</v>
      </c>
      <c r="BC262" s="120">
        <f t="shared" si="130"/>
        <v>0</v>
      </c>
      <c r="BD262" s="120">
        <f t="shared" si="130"/>
        <v>0</v>
      </c>
      <c r="BE262" s="120">
        <f t="shared" si="131"/>
        <v>0</v>
      </c>
      <c r="BF262" s="120">
        <f t="shared" si="131"/>
        <v>0</v>
      </c>
      <c r="BG262" s="120">
        <f t="shared" si="131"/>
        <v>0</v>
      </c>
      <c r="BH262" s="120">
        <f t="shared" si="131"/>
        <v>0</v>
      </c>
      <c r="BI262" s="120">
        <f t="shared" si="131"/>
        <v>0</v>
      </c>
      <c r="BJ262" s="120">
        <f t="shared" si="131"/>
        <v>0</v>
      </c>
      <c r="BK262" s="120">
        <f t="shared" si="131"/>
        <v>0</v>
      </c>
      <c r="BN262" s="116">
        <f t="shared" si="127"/>
        <v>5300</v>
      </c>
      <c r="BO262" s="120">
        <f t="shared" si="132"/>
        <v>0</v>
      </c>
      <c r="BP262" s="120">
        <f t="shared" si="132"/>
        <v>0</v>
      </c>
      <c r="BQ262" s="120">
        <f t="shared" si="132"/>
        <v>0</v>
      </c>
      <c r="BR262" s="120">
        <f t="shared" si="132"/>
        <v>0</v>
      </c>
      <c r="BS262" s="120">
        <f t="shared" si="132"/>
        <v>0</v>
      </c>
      <c r="BT262" s="120">
        <f t="shared" si="132"/>
        <v>0</v>
      </c>
      <c r="BU262" s="120">
        <f t="shared" si="132"/>
        <v>0</v>
      </c>
      <c r="BV262" s="120">
        <f t="shared" si="132"/>
        <v>0</v>
      </c>
      <c r="BW262" s="120">
        <f t="shared" si="132"/>
        <v>0</v>
      </c>
      <c r="BX262" s="120">
        <f t="shared" si="132"/>
        <v>0</v>
      </c>
      <c r="BY262" s="120">
        <f t="shared" si="133"/>
        <v>0</v>
      </c>
      <c r="BZ262" s="120">
        <f t="shared" si="133"/>
        <v>0</v>
      </c>
      <c r="CA262" s="120">
        <f t="shared" si="133"/>
        <v>0</v>
      </c>
      <c r="CB262" s="120">
        <f t="shared" si="133"/>
        <v>0</v>
      </c>
      <c r="CC262" s="120">
        <f t="shared" si="133"/>
        <v>0</v>
      </c>
      <c r="CD262" s="120">
        <f t="shared" si="133"/>
        <v>0</v>
      </c>
      <c r="CE262" s="120">
        <f t="shared" si="133"/>
        <v>0</v>
      </c>
      <c r="CF262" s="120">
        <f t="shared" si="133"/>
        <v>0</v>
      </c>
      <c r="CG262" s="120">
        <f t="shared" si="133"/>
        <v>0</v>
      </c>
      <c r="CH262" s="120">
        <f t="shared" si="133"/>
        <v>0</v>
      </c>
      <c r="CI262" s="120">
        <f t="shared" si="134"/>
        <v>0</v>
      </c>
      <c r="CJ262" s="120">
        <f t="shared" si="134"/>
        <v>0</v>
      </c>
      <c r="CK262" s="120">
        <f t="shared" si="134"/>
        <v>0</v>
      </c>
      <c r="CL262" s="120">
        <f t="shared" si="134"/>
        <v>0</v>
      </c>
      <c r="CM262" s="120">
        <f t="shared" si="134"/>
        <v>0</v>
      </c>
      <c r="CN262" s="120">
        <f t="shared" si="134"/>
        <v>0</v>
      </c>
      <c r="CO262" s="120">
        <f t="shared" si="134"/>
        <v>0</v>
      </c>
      <c r="CP262" s="120">
        <f t="shared" si="134"/>
        <v>0</v>
      </c>
      <c r="CQ262" s="120">
        <f t="shared" si="134"/>
        <v>0</v>
      </c>
      <c r="CR262" s="120">
        <f t="shared" si="134"/>
        <v>0</v>
      </c>
      <c r="CS262" s="120">
        <f t="shared" si="135"/>
        <v>0</v>
      </c>
      <c r="CT262" s="120">
        <f t="shared" si="135"/>
        <v>0</v>
      </c>
      <c r="CU262" s="120">
        <f t="shared" si="135"/>
        <v>0</v>
      </c>
      <c r="CV262" s="120">
        <f t="shared" si="135"/>
        <v>0</v>
      </c>
      <c r="CW262" s="120">
        <f t="shared" si="135"/>
        <v>0</v>
      </c>
      <c r="CX262" s="120">
        <f t="shared" si="135"/>
        <v>0</v>
      </c>
      <c r="CY262" s="120">
        <f t="shared" si="135"/>
        <v>0</v>
      </c>
    </row>
    <row r="263" spans="1:103" ht="12" hidden="1">
      <c r="A263" s="18"/>
      <c r="B263" s="18"/>
      <c r="C263" s="18"/>
      <c r="D263" s="18"/>
      <c r="E263" s="18"/>
      <c r="F263" s="18"/>
      <c r="G263" s="18"/>
      <c r="H263" s="18"/>
      <c r="I263" s="18"/>
      <c r="J263" s="18"/>
      <c r="K263" s="18"/>
      <c r="L263" s="18"/>
      <c r="M263" s="18"/>
      <c r="N263" s="18"/>
      <c r="O263" s="18"/>
      <c r="P263" s="18"/>
      <c r="Q263" s="18"/>
      <c r="R263" s="18"/>
      <c r="S263" s="18"/>
      <c r="T263" s="18"/>
      <c r="U263" s="18"/>
      <c r="Z263" s="116">
        <f t="shared" si="126"/>
        <v>5400</v>
      </c>
      <c r="AA263" s="120">
        <f t="shared" si="128"/>
        <v>0</v>
      </c>
      <c r="AB263" s="120">
        <f t="shared" si="128"/>
        <v>0</v>
      </c>
      <c r="AC263" s="120">
        <f t="shared" si="128"/>
        <v>0</v>
      </c>
      <c r="AD263" s="120">
        <f t="shared" si="128"/>
        <v>0</v>
      </c>
      <c r="AE263" s="120">
        <f t="shared" si="128"/>
        <v>0</v>
      </c>
      <c r="AF263" s="120">
        <f t="shared" si="128"/>
        <v>0</v>
      </c>
      <c r="AG263" s="120">
        <f t="shared" si="128"/>
        <v>0</v>
      </c>
      <c r="AH263" s="120">
        <f t="shared" si="128"/>
        <v>0</v>
      </c>
      <c r="AI263" s="120">
        <f t="shared" si="128"/>
        <v>0</v>
      </c>
      <c r="AJ263" s="120">
        <f t="shared" si="128"/>
        <v>0</v>
      </c>
      <c r="AK263" s="120">
        <f t="shared" si="129"/>
        <v>0</v>
      </c>
      <c r="AL263" s="120">
        <f t="shared" si="129"/>
        <v>0</v>
      </c>
      <c r="AM263" s="120">
        <f t="shared" si="129"/>
        <v>0</v>
      </c>
      <c r="AN263" s="120">
        <f t="shared" si="129"/>
        <v>0</v>
      </c>
      <c r="AO263" s="120">
        <f t="shared" si="129"/>
        <v>0</v>
      </c>
      <c r="AP263" s="120">
        <f t="shared" si="129"/>
        <v>0</v>
      </c>
      <c r="AQ263" s="120">
        <f t="shared" si="129"/>
        <v>0</v>
      </c>
      <c r="AR263" s="120">
        <f t="shared" si="129"/>
        <v>0</v>
      </c>
      <c r="AS263" s="120">
        <f t="shared" si="129"/>
        <v>0</v>
      </c>
      <c r="AT263" s="120">
        <f t="shared" si="129"/>
        <v>0</v>
      </c>
      <c r="AU263" s="120">
        <f t="shared" si="130"/>
        <v>0</v>
      </c>
      <c r="AV263" s="120">
        <f t="shared" si="130"/>
        <v>0</v>
      </c>
      <c r="AW263" s="120">
        <f t="shared" si="130"/>
        <v>0</v>
      </c>
      <c r="AX263" s="120">
        <f t="shared" si="130"/>
        <v>0</v>
      </c>
      <c r="AY263" s="120">
        <f t="shared" si="130"/>
        <v>0</v>
      </c>
      <c r="AZ263" s="120">
        <f t="shared" si="130"/>
        <v>0</v>
      </c>
      <c r="BA263" s="120">
        <f t="shared" si="130"/>
        <v>0</v>
      </c>
      <c r="BB263" s="120">
        <f t="shared" si="130"/>
        <v>0</v>
      </c>
      <c r="BC263" s="120">
        <f t="shared" si="130"/>
        <v>0</v>
      </c>
      <c r="BD263" s="120">
        <f t="shared" si="130"/>
        <v>0</v>
      </c>
      <c r="BE263" s="120">
        <f t="shared" si="131"/>
        <v>0</v>
      </c>
      <c r="BF263" s="120">
        <f t="shared" si="131"/>
        <v>0</v>
      </c>
      <c r="BG263" s="120">
        <f t="shared" si="131"/>
        <v>0</v>
      </c>
      <c r="BH263" s="120">
        <f t="shared" si="131"/>
        <v>0</v>
      </c>
      <c r="BI263" s="120">
        <f t="shared" si="131"/>
        <v>0</v>
      </c>
      <c r="BJ263" s="120">
        <f t="shared" si="131"/>
        <v>0</v>
      </c>
      <c r="BK263" s="120">
        <f t="shared" si="131"/>
        <v>0</v>
      </c>
      <c r="BN263" s="116">
        <f t="shared" si="127"/>
        <v>5400</v>
      </c>
      <c r="BO263" s="120">
        <f t="shared" si="132"/>
        <v>0</v>
      </c>
      <c r="BP263" s="120">
        <f t="shared" si="132"/>
        <v>0</v>
      </c>
      <c r="BQ263" s="120">
        <f t="shared" si="132"/>
        <v>0</v>
      </c>
      <c r="BR263" s="120">
        <f t="shared" si="132"/>
        <v>0</v>
      </c>
      <c r="BS263" s="120">
        <f t="shared" si="132"/>
        <v>0</v>
      </c>
      <c r="BT263" s="120">
        <f t="shared" si="132"/>
        <v>0</v>
      </c>
      <c r="BU263" s="120">
        <f t="shared" si="132"/>
        <v>0</v>
      </c>
      <c r="BV263" s="120">
        <f t="shared" si="132"/>
        <v>0</v>
      </c>
      <c r="BW263" s="120">
        <f t="shared" si="132"/>
        <v>0</v>
      </c>
      <c r="BX263" s="120">
        <f t="shared" si="132"/>
        <v>0</v>
      </c>
      <c r="BY263" s="120">
        <f t="shared" si="133"/>
        <v>0</v>
      </c>
      <c r="BZ263" s="120">
        <f t="shared" si="133"/>
        <v>0</v>
      </c>
      <c r="CA263" s="120">
        <f t="shared" si="133"/>
        <v>0</v>
      </c>
      <c r="CB263" s="120">
        <f t="shared" si="133"/>
        <v>0</v>
      </c>
      <c r="CC263" s="120">
        <f t="shared" si="133"/>
        <v>0</v>
      </c>
      <c r="CD263" s="120">
        <f t="shared" si="133"/>
        <v>0</v>
      </c>
      <c r="CE263" s="120">
        <f t="shared" si="133"/>
        <v>0</v>
      </c>
      <c r="CF263" s="120">
        <f t="shared" si="133"/>
        <v>0</v>
      </c>
      <c r="CG263" s="120">
        <f t="shared" si="133"/>
        <v>0</v>
      </c>
      <c r="CH263" s="120">
        <f t="shared" si="133"/>
        <v>0</v>
      </c>
      <c r="CI263" s="120">
        <f t="shared" si="134"/>
        <v>0</v>
      </c>
      <c r="CJ263" s="120">
        <f t="shared" si="134"/>
        <v>0</v>
      </c>
      <c r="CK263" s="120">
        <f t="shared" si="134"/>
        <v>0</v>
      </c>
      <c r="CL263" s="120">
        <f t="shared" si="134"/>
        <v>0</v>
      </c>
      <c r="CM263" s="120">
        <f t="shared" si="134"/>
        <v>0</v>
      </c>
      <c r="CN263" s="120">
        <f t="shared" si="134"/>
        <v>0</v>
      </c>
      <c r="CO263" s="120">
        <f t="shared" si="134"/>
        <v>0</v>
      </c>
      <c r="CP263" s="120">
        <f t="shared" si="134"/>
        <v>0</v>
      </c>
      <c r="CQ263" s="120">
        <f t="shared" si="134"/>
        <v>0</v>
      </c>
      <c r="CR263" s="120">
        <f t="shared" si="134"/>
        <v>0</v>
      </c>
      <c r="CS263" s="120">
        <f t="shared" si="135"/>
        <v>0</v>
      </c>
      <c r="CT263" s="120">
        <f t="shared" si="135"/>
        <v>0</v>
      </c>
      <c r="CU263" s="120">
        <f t="shared" si="135"/>
        <v>0</v>
      </c>
      <c r="CV263" s="120">
        <f t="shared" si="135"/>
        <v>0</v>
      </c>
      <c r="CW263" s="120">
        <f t="shared" si="135"/>
        <v>0</v>
      </c>
      <c r="CX263" s="120">
        <f t="shared" si="135"/>
        <v>0</v>
      </c>
      <c r="CY263" s="120">
        <f t="shared" si="135"/>
        <v>0</v>
      </c>
    </row>
    <row r="264" spans="1:103" ht="12" hidden="1">
      <c r="A264" s="18"/>
      <c r="B264" s="18"/>
      <c r="C264" s="18"/>
      <c r="D264" s="18"/>
      <c r="E264" s="18"/>
      <c r="F264" s="18"/>
      <c r="G264" s="18"/>
      <c r="H264" s="18"/>
      <c r="I264" s="18"/>
      <c r="J264" s="18"/>
      <c r="K264" s="18"/>
      <c r="L264" s="18"/>
      <c r="M264" s="18"/>
      <c r="N264" s="18"/>
      <c r="O264" s="18"/>
      <c r="P264" s="18"/>
      <c r="Q264" s="18"/>
      <c r="R264" s="18"/>
      <c r="S264" s="18"/>
      <c r="T264" s="18"/>
      <c r="U264" s="18"/>
      <c r="Z264" s="116">
        <f t="shared" si="126"/>
        <v>6000</v>
      </c>
      <c r="AA264" s="120">
        <f t="shared" si="128"/>
        <v>0</v>
      </c>
      <c r="AB264" s="120">
        <f t="shared" si="128"/>
        <v>0</v>
      </c>
      <c r="AC264" s="120">
        <f t="shared" si="128"/>
        <v>0</v>
      </c>
      <c r="AD264" s="120">
        <f t="shared" si="128"/>
        <v>0</v>
      </c>
      <c r="AE264" s="120">
        <f t="shared" si="128"/>
        <v>0</v>
      </c>
      <c r="AF264" s="120">
        <f t="shared" si="128"/>
        <v>0</v>
      </c>
      <c r="AG264" s="120">
        <f t="shared" si="128"/>
        <v>0</v>
      </c>
      <c r="AH264" s="120">
        <f t="shared" si="128"/>
        <v>0</v>
      </c>
      <c r="AI264" s="120">
        <f t="shared" si="128"/>
        <v>0</v>
      </c>
      <c r="AJ264" s="120">
        <f t="shared" si="128"/>
        <v>0</v>
      </c>
      <c r="AK264" s="120">
        <f t="shared" si="129"/>
        <v>0</v>
      </c>
      <c r="AL264" s="120">
        <f t="shared" si="129"/>
        <v>0</v>
      </c>
      <c r="AM264" s="120">
        <f t="shared" si="129"/>
        <v>0</v>
      </c>
      <c r="AN264" s="120">
        <f t="shared" si="129"/>
        <v>0</v>
      </c>
      <c r="AO264" s="120">
        <f t="shared" si="129"/>
        <v>0</v>
      </c>
      <c r="AP264" s="120">
        <f t="shared" si="129"/>
        <v>0</v>
      </c>
      <c r="AQ264" s="120">
        <f t="shared" si="129"/>
        <v>0</v>
      </c>
      <c r="AR264" s="120">
        <f t="shared" si="129"/>
        <v>0</v>
      </c>
      <c r="AS264" s="120">
        <f t="shared" si="129"/>
        <v>0</v>
      </c>
      <c r="AT264" s="120">
        <f t="shared" si="129"/>
        <v>0</v>
      </c>
      <c r="AU264" s="120">
        <f t="shared" si="130"/>
        <v>0</v>
      </c>
      <c r="AV264" s="120">
        <f t="shared" si="130"/>
        <v>0</v>
      </c>
      <c r="AW264" s="120">
        <f t="shared" si="130"/>
        <v>0</v>
      </c>
      <c r="AX264" s="120">
        <f t="shared" si="130"/>
        <v>0</v>
      </c>
      <c r="AY264" s="120">
        <f t="shared" si="130"/>
        <v>0</v>
      </c>
      <c r="AZ264" s="120">
        <f t="shared" si="130"/>
        <v>0</v>
      </c>
      <c r="BA264" s="120">
        <f t="shared" si="130"/>
        <v>0</v>
      </c>
      <c r="BB264" s="120">
        <f t="shared" si="130"/>
        <v>0</v>
      </c>
      <c r="BC264" s="120">
        <f t="shared" si="130"/>
        <v>0</v>
      </c>
      <c r="BD264" s="120">
        <f t="shared" si="130"/>
        <v>0</v>
      </c>
      <c r="BE264" s="120">
        <f t="shared" si="131"/>
        <v>0</v>
      </c>
      <c r="BF264" s="120">
        <f t="shared" si="131"/>
        <v>0</v>
      </c>
      <c r="BG264" s="120">
        <f t="shared" si="131"/>
        <v>0</v>
      </c>
      <c r="BH264" s="120">
        <f t="shared" si="131"/>
        <v>0</v>
      </c>
      <c r="BI264" s="120">
        <f t="shared" si="131"/>
        <v>0</v>
      </c>
      <c r="BJ264" s="120">
        <f t="shared" si="131"/>
        <v>0</v>
      </c>
      <c r="BK264" s="120">
        <f t="shared" si="131"/>
        <v>0</v>
      </c>
      <c r="BN264" s="116">
        <f t="shared" si="127"/>
        <v>6000</v>
      </c>
      <c r="BO264" s="120">
        <f t="shared" si="132"/>
        <v>0</v>
      </c>
      <c r="BP264" s="120">
        <f t="shared" si="132"/>
        <v>0</v>
      </c>
      <c r="BQ264" s="120">
        <f t="shared" si="132"/>
        <v>0</v>
      </c>
      <c r="BR264" s="120">
        <f t="shared" si="132"/>
        <v>0</v>
      </c>
      <c r="BS264" s="120">
        <f t="shared" si="132"/>
        <v>0</v>
      </c>
      <c r="BT264" s="120">
        <f t="shared" si="132"/>
        <v>0</v>
      </c>
      <c r="BU264" s="120">
        <f t="shared" si="132"/>
        <v>0</v>
      </c>
      <c r="BV264" s="120">
        <f t="shared" si="132"/>
        <v>0</v>
      </c>
      <c r="BW264" s="120">
        <f t="shared" si="132"/>
        <v>0</v>
      </c>
      <c r="BX264" s="120">
        <f t="shared" si="132"/>
        <v>0</v>
      </c>
      <c r="BY264" s="120">
        <f t="shared" si="133"/>
        <v>0</v>
      </c>
      <c r="BZ264" s="120">
        <f t="shared" si="133"/>
        <v>0</v>
      </c>
      <c r="CA264" s="120">
        <f t="shared" si="133"/>
        <v>0</v>
      </c>
      <c r="CB264" s="120">
        <f t="shared" si="133"/>
        <v>0</v>
      </c>
      <c r="CC264" s="120">
        <f t="shared" si="133"/>
        <v>0</v>
      </c>
      <c r="CD264" s="120">
        <f t="shared" si="133"/>
        <v>0</v>
      </c>
      <c r="CE264" s="120">
        <f t="shared" si="133"/>
        <v>0</v>
      </c>
      <c r="CF264" s="120">
        <f t="shared" si="133"/>
        <v>0</v>
      </c>
      <c r="CG264" s="120">
        <f t="shared" si="133"/>
        <v>0</v>
      </c>
      <c r="CH264" s="120">
        <f t="shared" si="133"/>
        <v>0</v>
      </c>
      <c r="CI264" s="120">
        <f t="shared" si="134"/>
        <v>0</v>
      </c>
      <c r="CJ264" s="120">
        <f t="shared" si="134"/>
        <v>0</v>
      </c>
      <c r="CK264" s="120">
        <f t="shared" si="134"/>
        <v>0</v>
      </c>
      <c r="CL264" s="120">
        <f t="shared" si="134"/>
        <v>0</v>
      </c>
      <c r="CM264" s="120">
        <f t="shared" si="134"/>
        <v>0</v>
      </c>
      <c r="CN264" s="120">
        <f t="shared" si="134"/>
        <v>0</v>
      </c>
      <c r="CO264" s="120">
        <f t="shared" si="134"/>
        <v>0</v>
      </c>
      <c r="CP264" s="120">
        <f t="shared" si="134"/>
        <v>0</v>
      </c>
      <c r="CQ264" s="120">
        <f t="shared" si="134"/>
        <v>0</v>
      </c>
      <c r="CR264" s="120">
        <f t="shared" si="134"/>
        <v>0</v>
      </c>
      <c r="CS264" s="120">
        <f t="shared" si="135"/>
        <v>0</v>
      </c>
      <c r="CT264" s="120">
        <f t="shared" si="135"/>
        <v>0</v>
      </c>
      <c r="CU264" s="120">
        <f t="shared" si="135"/>
        <v>0</v>
      </c>
      <c r="CV264" s="120">
        <f t="shared" si="135"/>
        <v>0</v>
      </c>
      <c r="CW264" s="120">
        <f t="shared" si="135"/>
        <v>0</v>
      </c>
      <c r="CX264" s="120">
        <f t="shared" si="135"/>
        <v>0</v>
      </c>
      <c r="CY264" s="120">
        <f t="shared" si="135"/>
        <v>0</v>
      </c>
    </row>
    <row r="265" spans="1:103" ht="12" hidden="1">
      <c r="A265" s="18"/>
      <c r="B265" s="18"/>
      <c r="C265" s="18"/>
      <c r="D265" s="18"/>
      <c r="E265" s="18"/>
      <c r="F265" s="18"/>
      <c r="G265" s="18"/>
      <c r="H265" s="18"/>
      <c r="I265" s="18"/>
      <c r="J265" s="18"/>
      <c r="K265" s="18"/>
      <c r="L265" s="18"/>
      <c r="M265" s="18"/>
      <c r="N265" s="18"/>
      <c r="O265" s="18"/>
      <c r="P265" s="18"/>
      <c r="Q265" s="18"/>
      <c r="R265" s="18"/>
      <c r="S265" s="18"/>
      <c r="T265" s="18"/>
      <c r="U265" s="18"/>
      <c r="Z265" s="116">
        <f t="shared" si="126"/>
        <v>6200</v>
      </c>
      <c r="AA265" s="120">
        <f aca="true" t="shared" si="136" ref="AA265:AJ274">_xlfn.SUMIFS($C$48:$C$123,$E$48:$E$123,AA$150,$D$48:$D$123,$Z265,$B$48:$B$123,$Z$242)</f>
        <v>0</v>
      </c>
      <c r="AB265" s="120">
        <f t="shared" si="136"/>
        <v>0</v>
      </c>
      <c r="AC265" s="120">
        <f t="shared" si="136"/>
        <v>0</v>
      </c>
      <c r="AD265" s="120">
        <f t="shared" si="136"/>
        <v>0</v>
      </c>
      <c r="AE265" s="120">
        <f t="shared" si="136"/>
        <v>0</v>
      </c>
      <c r="AF265" s="120">
        <f t="shared" si="136"/>
        <v>0</v>
      </c>
      <c r="AG265" s="120">
        <f t="shared" si="136"/>
        <v>0</v>
      </c>
      <c r="AH265" s="120">
        <f t="shared" si="136"/>
        <v>0</v>
      </c>
      <c r="AI265" s="120">
        <f t="shared" si="136"/>
        <v>0</v>
      </c>
      <c r="AJ265" s="120">
        <f t="shared" si="136"/>
        <v>0</v>
      </c>
      <c r="AK265" s="120">
        <f aca="true" t="shared" si="137" ref="AK265:AT274">_xlfn.SUMIFS($C$48:$C$123,$E$48:$E$123,AK$150,$D$48:$D$123,$Z265,$B$48:$B$123,$Z$242)</f>
        <v>0</v>
      </c>
      <c r="AL265" s="120">
        <f t="shared" si="137"/>
        <v>0</v>
      </c>
      <c r="AM265" s="120">
        <f t="shared" si="137"/>
        <v>0</v>
      </c>
      <c r="AN265" s="120">
        <f t="shared" si="137"/>
        <v>0</v>
      </c>
      <c r="AO265" s="120">
        <f t="shared" si="137"/>
        <v>0</v>
      </c>
      <c r="AP265" s="120">
        <f t="shared" si="137"/>
        <v>0</v>
      </c>
      <c r="AQ265" s="120">
        <f t="shared" si="137"/>
        <v>0</v>
      </c>
      <c r="AR265" s="120">
        <f t="shared" si="137"/>
        <v>0</v>
      </c>
      <c r="AS265" s="120">
        <f t="shared" si="137"/>
        <v>0</v>
      </c>
      <c r="AT265" s="120">
        <f t="shared" si="137"/>
        <v>0</v>
      </c>
      <c r="AU265" s="120">
        <f aca="true" t="shared" si="138" ref="AU265:BD274">_xlfn.SUMIFS($C$48:$C$123,$E$48:$E$123,AU$150,$D$48:$D$123,$Z265,$B$48:$B$123,$Z$242)</f>
        <v>0</v>
      </c>
      <c r="AV265" s="120">
        <f t="shared" si="138"/>
        <v>0</v>
      </c>
      <c r="AW265" s="120">
        <f t="shared" si="138"/>
        <v>0</v>
      </c>
      <c r="AX265" s="120">
        <f t="shared" si="138"/>
        <v>0</v>
      </c>
      <c r="AY265" s="120">
        <f t="shared" si="138"/>
        <v>0</v>
      </c>
      <c r="AZ265" s="120">
        <f t="shared" si="138"/>
        <v>0</v>
      </c>
      <c r="BA265" s="120">
        <f t="shared" si="138"/>
        <v>0</v>
      </c>
      <c r="BB265" s="120">
        <f t="shared" si="138"/>
        <v>0</v>
      </c>
      <c r="BC265" s="120">
        <f t="shared" si="138"/>
        <v>0</v>
      </c>
      <c r="BD265" s="120">
        <f t="shared" si="138"/>
        <v>0</v>
      </c>
      <c r="BE265" s="120">
        <f aca="true" t="shared" si="139" ref="BE265:BK274">_xlfn.SUMIFS($C$48:$C$123,$E$48:$E$123,BE$150,$D$48:$D$123,$Z265,$B$48:$B$123,$Z$242)</f>
        <v>0</v>
      </c>
      <c r="BF265" s="120">
        <f t="shared" si="139"/>
        <v>0</v>
      </c>
      <c r="BG265" s="120">
        <f t="shared" si="139"/>
        <v>0</v>
      </c>
      <c r="BH265" s="120">
        <f t="shared" si="139"/>
        <v>0</v>
      </c>
      <c r="BI265" s="120">
        <f t="shared" si="139"/>
        <v>0</v>
      </c>
      <c r="BJ265" s="120">
        <f t="shared" si="139"/>
        <v>0</v>
      </c>
      <c r="BK265" s="120">
        <f t="shared" si="139"/>
        <v>0</v>
      </c>
      <c r="BN265" s="116">
        <f t="shared" si="127"/>
        <v>6200</v>
      </c>
      <c r="BO265" s="120">
        <f aca="true" t="shared" si="140" ref="BO265:BX274">_xlfn.SUMIFS($C$48:$C$123,$E$48:$E$123,BO$150,$D$48:$D$123,$Z265,$B$48:$B$123,$Z$242)</f>
        <v>0</v>
      </c>
      <c r="BP265" s="120">
        <f t="shared" si="140"/>
        <v>0</v>
      </c>
      <c r="BQ265" s="120">
        <f t="shared" si="140"/>
        <v>0</v>
      </c>
      <c r="BR265" s="120">
        <f t="shared" si="140"/>
        <v>0</v>
      </c>
      <c r="BS265" s="120">
        <f t="shared" si="140"/>
        <v>0</v>
      </c>
      <c r="BT265" s="120">
        <f t="shared" si="140"/>
        <v>0</v>
      </c>
      <c r="BU265" s="120">
        <f t="shared" si="140"/>
        <v>0</v>
      </c>
      <c r="BV265" s="120">
        <f t="shared" si="140"/>
        <v>0</v>
      </c>
      <c r="BW265" s="120">
        <f t="shared" si="140"/>
        <v>0</v>
      </c>
      <c r="BX265" s="120">
        <f t="shared" si="140"/>
        <v>0</v>
      </c>
      <c r="BY265" s="120">
        <f aca="true" t="shared" si="141" ref="BY265:CH274">_xlfn.SUMIFS($C$48:$C$123,$E$48:$E$123,BY$150,$D$48:$D$123,$Z265,$B$48:$B$123,$Z$242)</f>
        <v>0</v>
      </c>
      <c r="BZ265" s="120">
        <f t="shared" si="141"/>
        <v>0</v>
      </c>
      <c r="CA265" s="120">
        <f t="shared" si="141"/>
        <v>0</v>
      </c>
      <c r="CB265" s="120">
        <f t="shared" si="141"/>
        <v>0</v>
      </c>
      <c r="CC265" s="120">
        <f t="shared" si="141"/>
        <v>0</v>
      </c>
      <c r="CD265" s="120">
        <f t="shared" si="141"/>
        <v>0</v>
      </c>
      <c r="CE265" s="120">
        <f t="shared" si="141"/>
        <v>0</v>
      </c>
      <c r="CF265" s="120">
        <f t="shared" si="141"/>
        <v>0</v>
      </c>
      <c r="CG265" s="120">
        <f t="shared" si="141"/>
        <v>0</v>
      </c>
      <c r="CH265" s="120">
        <f t="shared" si="141"/>
        <v>0</v>
      </c>
      <c r="CI265" s="120">
        <f aca="true" t="shared" si="142" ref="CI265:CR274">_xlfn.SUMIFS($C$48:$C$123,$E$48:$E$123,CI$150,$D$48:$D$123,$Z265,$B$48:$B$123,$Z$242)</f>
        <v>0</v>
      </c>
      <c r="CJ265" s="120">
        <f t="shared" si="142"/>
        <v>0</v>
      </c>
      <c r="CK265" s="120">
        <f t="shared" si="142"/>
        <v>0</v>
      </c>
      <c r="CL265" s="120">
        <f t="shared" si="142"/>
        <v>0</v>
      </c>
      <c r="CM265" s="120">
        <f t="shared" si="142"/>
        <v>0</v>
      </c>
      <c r="CN265" s="120">
        <f t="shared" si="142"/>
        <v>0</v>
      </c>
      <c r="CO265" s="120">
        <f t="shared" si="142"/>
        <v>0</v>
      </c>
      <c r="CP265" s="120">
        <f t="shared" si="142"/>
        <v>0</v>
      </c>
      <c r="CQ265" s="120">
        <f t="shared" si="142"/>
        <v>0</v>
      </c>
      <c r="CR265" s="120">
        <f t="shared" si="142"/>
        <v>0</v>
      </c>
      <c r="CS265" s="120">
        <f aca="true" t="shared" si="143" ref="CS265:CY274">_xlfn.SUMIFS($C$48:$C$123,$E$48:$E$123,CS$150,$D$48:$D$123,$Z265,$B$48:$B$123,$Z$242)</f>
        <v>0</v>
      </c>
      <c r="CT265" s="120">
        <f t="shared" si="143"/>
        <v>0</v>
      </c>
      <c r="CU265" s="120">
        <f t="shared" si="143"/>
        <v>0</v>
      </c>
      <c r="CV265" s="120">
        <f t="shared" si="143"/>
        <v>0</v>
      </c>
      <c r="CW265" s="120">
        <f t="shared" si="143"/>
        <v>0</v>
      </c>
      <c r="CX265" s="120">
        <f t="shared" si="143"/>
        <v>0</v>
      </c>
      <c r="CY265" s="120">
        <f t="shared" si="143"/>
        <v>0</v>
      </c>
    </row>
    <row r="266" spans="1:103" ht="12" hidden="1">
      <c r="A266" s="18"/>
      <c r="B266" s="18"/>
      <c r="C266" s="18"/>
      <c r="D266" s="18"/>
      <c r="E266" s="18"/>
      <c r="F266" s="18"/>
      <c r="G266" s="18"/>
      <c r="H266" s="18"/>
      <c r="I266" s="18"/>
      <c r="J266" s="18"/>
      <c r="K266" s="18"/>
      <c r="L266" s="18"/>
      <c r="M266" s="18"/>
      <c r="N266" s="18"/>
      <c r="O266" s="18"/>
      <c r="P266" s="18"/>
      <c r="Q266" s="18"/>
      <c r="R266" s="18"/>
      <c r="S266" s="18"/>
      <c r="T266" s="18"/>
      <c r="U266" s="18"/>
      <c r="Z266" s="116">
        <f t="shared" si="126"/>
        <v>6300</v>
      </c>
      <c r="AA266" s="120">
        <f t="shared" si="136"/>
        <v>0</v>
      </c>
      <c r="AB266" s="120">
        <f t="shared" si="136"/>
        <v>0</v>
      </c>
      <c r="AC266" s="120">
        <f t="shared" si="136"/>
        <v>0</v>
      </c>
      <c r="AD266" s="120">
        <f t="shared" si="136"/>
        <v>0</v>
      </c>
      <c r="AE266" s="120">
        <f t="shared" si="136"/>
        <v>0</v>
      </c>
      <c r="AF266" s="120">
        <f t="shared" si="136"/>
        <v>0</v>
      </c>
      <c r="AG266" s="120">
        <f t="shared" si="136"/>
        <v>0</v>
      </c>
      <c r="AH266" s="120">
        <f t="shared" si="136"/>
        <v>0</v>
      </c>
      <c r="AI266" s="120">
        <f t="shared" si="136"/>
        <v>0</v>
      </c>
      <c r="AJ266" s="120">
        <f t="shared" si="136"/>
        <v>0</v>
      </c>
      <c r="AK266" s="120">
        <f t="shared" si="137"/>
        <v>0</v>
      </c>
      <c r="AL266" s="120">
        <f t="shared" si="137"/>
        <v>0</v>
      </c>
      <c r="AM266" s="120">
        <f t="shared" si="137"/>
        <v>0</v>
      </c>
      <c r="AN266" s="120">
        <f t="shared" si="137"/>
        <v>0</v>
      </c>
      <c r="AO266" s="120">
        <f t="shared" si="137"/>
        <v>0</v>
      </c>
      <c r="AP266" s="120">
        <f t="shared" si="137"/>
        <v>0</v>
      </c>
      <c r="AQ266" s="120">
        <f t="shared" si="137"/>
        <v>0</v>
      </c>
      <c r="AR266" s="120">
        <f t="shared" si="137"/>
        <v>0</v>
      </c>
      <c r="AS266" s="120">
        <f t="shared" si="137"/>
        <v>0</v>
      </c>
      <c r="AT266" s="120">
        <f t="shared" si="137"/>
        <v>0</v>
      </c>
      <c r="AU266" s="120">
        <f t="shared" si="138"/>
        <v>0</v>
      </c>
      <c r="AV266" s="120">
        <f t="shared" si="138"/>
        <v>0</v>
      </c>
      <c r="AW266" s="120">
        <f t="shared" si="138"/>
        <v>0</v>
      </c>
      <c r="AX266" s="120">
        <f t="shared" si="138"/>
        <v>0</v>
      </c>
      <c r="AY266" s="120">
        <f t="shared" si="138"/>
        <v>0</v>
      </c>
      <c r="AZ266" s="120">
        <f t="shared" si="138"/>
        <v>0</v>
      </c>
      <c r="BA266" s="120">
        <f t="shared" si="138"/>
        <v>0</v>
      </c>
      <c r="BB266" s="120">
        <f t="shared" si="138"/>
        <v>0</v>
      </c>
      <c r="BC266" s="120">
        <f t="shared" si="138"/>
        <v>0</v>
      </c>
      <c r="BD266" s="120">
        <f t="shared" si="138"/>
        <v>0</v>
      </c>
      <c r="BE266" s="120">
        <f t="shared" si="139"/>
        <v>0</v>
      </c>
      <c r="BF266" s="120">
        <f t="shared" si="139"/>
        <v>0</v>
      </c>
      <c r="BG266" s="120">
        <f t="shared" si="139"/>
        <v>0</v>
      </c>
      <c r="BH266" s="120">
        <f t="shared" si="139"/>
        <v>0</v>
      </c>
      <c r="BI266" s="120">
        <f t="shared" si="139"/>
        <v>0</v>
      </c>
      <c r="BJ266" s="120">
        <f t="shared" si="139"/>
        <v>0</v>
      </c>
      <c r="BK266" s="120">
        <f t="shared" si="139"/>
        <v>0</v>
      </c>
      <c r="BN266" s="116">
        <f t="shared" si="127"/>
        <v>6300</v>
      </c>
      <c r="BO266" s="120">
        <f t="shared" si="140"/>
        <v>0</v>
      </c>
      <c r="BP266" s="120">
        <f t="shared" si="140"/>
        <v>0</v>
      </c>
      <c r="BQ266" s="120">
        <f t="shared" si="140"/>
        <v>0</v>
      </c>
      <c r="BR266" s="120">
        <f t="shared" si="140"/>
        <v>0</v>
      </c>
      <c r="BS266" s="120">
        <f t="shared" si="140"/>
        <v>0</v>
      </c>
      <c r="BT266" s="120">
        <f t="shared" si="140"/>
        <v>0</v>
      </c>
      <c r="BU266" s="120">
        <f t="shared" si="140"/>
        <v>0</v>
      </c>
      <c r="BV266" s="120">
        <f t="shared" si="140"/>
        <v>0</v>
      </c>
      <c r="BW266" s="120">
        <f t="shared" si="140"/>
        <v>0</v>
      </c>
      <c r="BX266" s="120">
        <f t="shared" si="140"/>
        <v>0</v>
      </c>
      <c r="BY266" s="120">
        <f t="shared" si="141"/>
        <v>0</v>
      </c>
      <c r="BZ266" s="120">
        <f t="shared" si="141"/>
        <v>0</v>
      </c>
      <c r="CA266" s="120">
        <f t="shared" si="141"/>
        <v>0</v>
      </c>
      <c r="CB266" s="120">
        <f t="shared" si="141"/>
        <v>0</v>
      </c>
      <c r="CC266" s="120">
        <f t="shared" si="141"/>
        <v>0</v>
      </c>
      <c r="CD266" s="120">
        <f t="shared" si="141"/>
        <v>0</v>
      </c>
      <c r="CE266" s="120">
        <f t="shared" si="141"/>
        <v>0</v>
      </c>
      <c r="CF266" s="120">
        <f t="shared" si="141"/>
        <v>0</v>
      </c>
      <c r="CG266" s="120">
        <f t="shared" si="141"/>
        <v>0</v>
      </c>
      <c r="CH266" s="120">
        <f t="shared" si="141"/>
        <v>0</v>
      </c>
      <c r="CI266" s="120">
        <f t="shared" si="142"/>
        <v>0</v>
      </c>
      <c r="CJ266" s="120">
        <f t="shared" si="142"/>
        <v>0</v>
      </c>
      <c r="CK266" s="120">
        <f t="shared" si="142"/>
        <v>0</v>
      </c>
      <c r="CL266" s="120">
        <f t="shared" si="142"/>
        <v>0</v>
      </c>
      <c r="CM266" s="120">
        <f t="shared" si="142"/>
        <v>0</v>
      </c>
      <c r="CN266" s="120">
        <f t="shared" si="142"/>
        <v>0</v>
      </c>
      <c r="CO266" s="120">
        <f t="shared" si="142"/>
        <v>0</v>
      </c>
      <c r="CP266" s="120">
        <f t="shared" si="142"/>
        <v>0</v>
      </c>
      <c r="CQ266" s="120">
        <f t="shared" si="142"/>
        <v>0</v>
      </c>
      <c r="CR266" s="120">
        <f t="shared" si="142"/>
        <v>0</v>
      </c>
      <c r="CS266" s="120">
        <f t="shared" si="143"/>
        <v>0</v>
      </c>
      <c r="CT266" s="120">
        <f t="shared" si="143"/>
        <v>0</v>
      </c>
      <c r="CU266" s="120">
        <f t="shared" si="143"/>
        <v>0</v>
      </c>
      <c r="CV266" s="120">
        <f t="shared" si="143"/>
        <v>0</v>
      </c>
      <c r="CW266" s="120">
        <f t="shared" si="143"/>
        <v>0</v>
      </c>
      <c r="CX266" s="120">
        <f t="shared" si="143"/>
        <v>0</v>
      </c>
      <c r="CY266" s="120">
        <f t="shared" si="143"/>
        <v>0</v>
      </c>
    </row>
    <row r="267" spans="1:103" ht="12" hidden="1">
      <c r="A267" s="18"/>
      <c r="B267" s="18"/>
      <c r="C267" s="18"/>
      <c r="D267" s="18"/>
      <c r="E267" s="18"/>
      <c r="F267" s="18"/>
      <c r="G267" s="18"/>
      <c r="H267" s="18"/>
      <c r="I267" s="18"/>
      <c r="J267" s="18"/>
      <c r="K267" s="18"/>
      <c r="L267" s="18"/>
      <c r="M267" s="18"/>
      <c r="N267" s="18"/>
      <c r="O267" s="18"/>
      <c r="P267" s="18"/>
      <c r="Q267" s="18"/>
      <c r="R267" s="18"/>
      <c r="S267" s="18"/>
      <c r="T267" s="18"/>
      <c r="U267" s="18"/>
      <c r="Z267" s="116">
        <f t="shared" si="126"/>
        <v>7000</v>
      </c>
      <c r="AA267" s="120">
        <f t="shared" si="136"/>
        <v>0</v>
      </c>
      <c r="AB267" s="120">
        <f t="shared" si="136"/>
        <v>0</v>
      </c>
      <c r="AC267" s="120">
        <f t="shared" si="136"/>
        <v>0</v>
      </c>
      <c r="AD267" s="120">
        <f t="shared" si="136"/>
        <v>0</v>
      </c>
      <c r="AE267" s="120">
        <f t="shared" si="136"/>
        <v>0</v>
      </c>
      <c r="AF267" s="120">
        <f t="shared" si="136"/>
        <v>0</v>
      </c>
      <c r="AG267" s="120">
        <f t="shared" si="136"/>
        <v>0</v>
      </c>
      <c r="AH267" s="120">
        <f t="shared" si="136"/>
        <v>0</v>
      </c>
      <c r="AI267" s="120">
        <f t="shared" si="136"/>
        <v>0</v>
      </c>
      <c r="AJ267" s="120">
        <f t="shared" si="136"/>
        <v>0</v>
      </c>
      <c r="AK267" s="120">
        <f t="shared" si="137"/>
        <v>0</v>
      </c>
      <c r="AL267" s="120">
        <f t="shared" si="137"/>
        <v>0</v>
      </c>
      <c r="AM267" s="120">
        <f t="shared" si="137"/>
        <v>0</v>
      </c>
      <c r="AN267" s="120">
        <f t="shared" si="137"/>
        <v>0</v>
      </c>
      <c r="AO267" s="120">
        <f t="shared" si="137"/>
        <v>0</v>
      </c>
      <c r="AP267" s="120">
        <f t="shared" si="137"/>
        <v>0</v>
      </c>
      <c r="AQ267" s="120">
        <f t="shared" si="137"/>
        <v>0</v>
      </c>
      <c r="AR267" s="120">
        <f t="shared" si="137"/>
        <v>0</v>
      </c>
      <c r="AS267" s="120">
        <f t="shared" si="137"/>
        <v>0</v>
      </c>
      <c r="AT267" s="120">
        <f t="shared" si="137"/>
        <v>0</v>
      </c>
      <c r="AU267" s="120">
        <f t="shared" si="138"/>
        <v>0</v>
      </c>
      <c r="AV267" s="120">
        <f t="shared" si="138"/>
        <v>0</v>
      </c>
      <c r="AW267" s="120">
        <f t="shared" si="138"/>
        <v>0</v>
      </c>
      <c r="AX267" s="120">
        <f t="shared" si="138"/>
        <v>0</v>
      </c>
      <c r="AY267" s="120">
        <f t="shared" si="138"/>
        <v>0</v>
      </c>
      <c r="AZ267" s="120">
        <f t="shared" si="138"/>
        <v>0</v>
      </c>
      <c r="BA267" s="120">
        <f t="shared" si="138"/>
        <v>0</v>
      </c>
      <c r="BB267" s="120">
        <f t="shared" si="138"/>
        <v>0</v>
      </c>
      <c r="BC267" s="120">
        <f t="shared" si="138"/>
        <v>0</v>
      </c>
      <c r="BD267" s="120">
        <f t="shared" si="138"/>
        <v>0</v>
      </c>
      <c r="BE267" s="120">
        <f t="shared" si="139"/>
        <v>0</v>
      </c>
      <c r="BF267" s="120">
        <f t="shared" si="139"/>
        <v>0</v>
      </c>
      <c r="BG267" s="120">
        <f t="shared" si="139"/>
        <v>0</v>
      </c>
      <c r="BH267" s="120">
        <f t="shared" si="139"/>
        <v>0</v>
      </c>
      <c r="BI267" s="120">
        <f t="shared" si="139"/>
        <v>0</v>
      </c>
      <c r="BJ267" s="120">
        <f t="shared" si="139"/>
        <v>0</v>
      </c>
      <c r="BK267" s="120">
        <f t="shared" si="139"/>
        <v>0</v>
      </c>
      <c r="BN267" s="116">
        <f t="shared" si="127"/>
        <v>7000</v>
      </c>
      <c r="BO267" s="120">
        <f t="shared" si="140"/>
        <v>0</v>
      </c>
      <c r="BP267" s="120">
        <f t="shared" si="140"/>
        <v>0</v>
      </c>
      <c r="BQ267" s="120">
        <f t="shared" si="140"/>
        <v>0</v>
      </c>
      <c r="BR267" s="120">
        <f t="shared" si="140"/>
        <v>0</v>
      </c>
      <c r="BS267" s="120">
        <f t="shared" si="140"/>
        <v>0</v>
      </c>
      <c r="BT267" s="120">
        <f t="shared" si="140"/>
        <v>0</v>
      </c>
      <c r="BU267" s="120">
        <f t="shared" si="140"/>
        <v>0</v>
      </c>
      <c r="BV267" s="120">
        <f t="shared" si="140"/>
        <v>0</v>
      </c>
      <c r="BW267" s="120">
        <f t="shared" si="140"/>
        <v>0</v>
      </c>
      <c r="BX267" s="120">
        <f t="shared" si="140"/>
        <v>0</v>
      </c>
      <c r="BY267" s="120">
        <f t="shared" si="141"/>
        <v>0</v>
      </c>
      <c r="BZ267" s="120">
        <f t="shared" si="141"/>
        <v>0</v>
      </c>
      <c r="CA267" s="120">
        <f t="shared" si="141"/>
        <v>0</v>
      </c>
      <c r="CB267" s="120">
        <f t="shared" si="141"/>
        <v>0</v>
      </c>
      <c r="CC267" s="120">
        <f t="shared" si="141"/>
        <v>0</v>
      </c>
      <c r="CD267" s="120">
        <f t="shared" si="141"/>
        <v>0</v>
      </c>
      <c r="CE267" s="120">
        <f t="shared" si="141"/>
        <v>0</v>
      </c>
      <c r="CF267" s="120">
        <f t="shared" si="141"/>
        <v>0</v>
      </c>
      <c r="CG267" s="120">
        <f t="shared" si="141"/>
        <v>0</v>
      </c>
      <c r="CH267" s="120">
        <f t="shared" si="141"/>
        <v>0</v>
      </c>
      <c r="CI267" s="120">
        <f t="shared" si="142"/>
        <v>0</v>
      </c>
      <c r="CJ267" s="120">
        <f t="shared" si="142"/>
        <v>0</v>
      </c>
      <c r="CK267" s="120">
        <f t="shared" si="142"/>
        <v>0</v>
      </c>
      <c r="CL267" s="120">
        <f t="shared" si="142"/>
        <v>0</v>
      </c>
      <c r="CM267" s="120">
        <f t="shared" si="142"/>
        <v>0</v>
      </c>
      <c r="CN267" s="120">
        <f t="shared" si="142"/>
        <v>0</v>
      </c>
      <c r="CO267" s="120">
        <f t="shared" si="142"/>
        <v>0</v>
      </c>
      <c r="CP267" s="120">
        <f t="shared" si="142"/>
        <v>0</v>
      </c>
      <c r="CQ267" s="120">
        <f t="shared" si="142"/>
        <v>0</v>
      </c>
      <c r="CR267" s="120">
        <f t="shared" si="142"/>
        <v>0</v>
      </c>
      <c r="CS267" s="120">
        <f t="shared" si="143"/>
        <v>0</v>
      </c>
      <c r="CT267" s="120">
        <f t="shared" si="143"/>
        <v>0</v>
      </c>
      <c r="CU267" s="120">
        <f t="shared" si="143"/>
        <v>0</v>
      </c>
      <c r="CV267" s="120">
        <f t="shared" si="143"/>
        <v>0</v>
      </c>
      <c r="CW267" s="120">
        <f t="shared" si="143"/>
        <v>0</v>
      </c>
      <c r="CX267" s="120">
        <f t="shared" si="143"/>
        <v>0</v>
      </c>
      <c r="CY267" s="120">
        <f t="shared" si="143"/>
        <v>0</v>
      </c>
    </row>
    <row r="268" spans="1:103" ht="12" hidden="1">
      <c r="A268" s="18"/>
      <c r="B268" s="18"/>
      <c r="C268" s="18"/>
      <c r="D268" s="18"/>
      <c r="E268" s="18"/>
      <c r="F268" s="18"/>
      <c r="G268" s="18"/>
      <c r="H268" s="18"/>
      <c r="I268" s="18"/>
      <c r="J268" s="18"/>
      <c r="K268" s="18"/>
      <c r="L268" s="18"/>
      <c r="M268" s="18"/>
      <c r="N268" s="18"/>
      <c r="O268" s="18"/>
      <c r="P268" s="18"/>
      <c r="Q268" s="18"/>
      <c r="R268" s="18"/>
      <c r="S268" s="18"/>
      <c r="T268" s="18"/>
      <c r="U268" s="18"/>
      <c r="Z268" s="116">
        <f t="shared" si="126"/>
        <v>8000</v>
      </c>
      <c r="AA268" s="120">
        <f t="shared" si="136"/>
        <v>0</v>
      </c>
      <c r="AB268" s="120">
        <f t="shared" si="136"/>
        <v>0</v>
      </c>
      <c r="AC268" s="120">
        <f t="shared" si="136"/>
        <v>0</v>
      </c>
      <c r="AD268" s="120">
        <f t="shared" si="136"/>
        <v>0</v>
      </c>
      <c r="AE268" s="120">
        <f t="shared" si="136"/>
        <v>0</v>
      </c>
      <c r="AF268" s="120">
        <f t="shared" si="136"/>
        <v>0</v>
      </c>
      <c r="AG268" s="120">
        <f t="shared" si="136"/>
        <v>0</v>
      </c>
      <c r="AH268" s="120">
        <f t="shared" si="136"/>
        <v>0</v>
      </c>
      <c r="AI268" s="120">
        <f t="shared" si="136"/>
        <v>0</v>
      </c>
      <c r="AJ268" s="120">
        <f t="shared" si="136"/>
        <v>0</v>
      </c>
      <c r="AK268" s="120">
        <f t="shared" si="137"/>
        <v>0</v>
      </c>
      <c r="AL268" s="120">
        <f t="shared" si="137"/>
        <v>0</v>
      </c>
      <c r="AM268" s="120">
        <f t="shared" si="137"/>
        <v>0</v>
      </c>
      <c r="AN268" s="120">
        <f t="shared" si="137"/>
        <v>0</v>
      </c>
      <c r="AO268" s="120">
        <f t="shared" si="137"/>
        <v>0</v>
      </c>
      <c r="AP268" s="120">
        <f t="shared" si="137"/>
        <v>0</v>
      </c>
      <c r="AQ268" s="120">
        <f t="shared" si="137"/>
        <v>0</v>
      </c>
      <c r="AR268" s="120">
        <f t="shared" si="137"/>
        <v>0</v>
      </c>
      <c r="AS268" s="120">
        <f t="shared" si="137"/>
        <v>0</v>
      </c>
      <c r="AT268" s="120">
        <f t="shared" si="137"/>
        <v>0</v>
      </c>
      <c r="AU268" s="120">
        <f t="shared" si="138"/>
        <v>0</v>
      </c>
      <c r="AV268" s="120">
        <f t="shared" si="138"/>
        <v>0</v>
      </c>
      <c r="AW268" s="120">
        <f t="shared" si="138"/>
        <v>0</v>
      </c>
      <c r="AX268" s="120">
        <f t="shared" si="138"/>
        <v>0</v>
      </c>
      <c r="AY268" s="120">
        <f t="shared" si="138"/>
        <v>0</v>
      </c>
      <c r="AZ268" s="120">
        <f t="shared" si="138"/>
        <v>0</v>
      </c>
      <c r="BA268" s="120">
        <f t="shared" si="138"/>
        <v>0</v>
      </c>
      <c r="BB268" s="120">
        <f t="shared" si="138"/>
        <v>0</v>
      </c>
      <c r="BC268" s="120">
        <f t="shared" si="138"/>
        <v>0</v>
      </c>
      <c r="BD268" s="120">
        <f t="shared" si="138"/>
        <v>0</v>
      </c>
      <c r="BE268" s="120">
        <f t="shared" si="139"/>
        <v>0</v>
      </c>
      <c r="BF268" s="120">
        <f t="shared" si="139"/>
        <v>0</v>
      </c>
      <c r="BG268" s="120">
        <f t="shared" si="139"/>
        <v>0</v>
      </c>
      <c r="BH268" s="120">
        <f t="shared" si="139"/>
        <v>0</v>
      </c>
      <c r="BI268" s="120">
        <f t="shared" si="139"/>
        <v>0</v>
      </c>
      <c r="BJ268" s="120">
        <f t="shared" si="139"/>
        <v>0</v>
      </c>
      <c r="BK268" s="120">
        <f t="shared" si="139"/>
        <v>0</v>
      </c>
      <c r="BN268" s="116">
        <f t="shared" si="127"/>
        <v>8000</v>
      </c>
      <c r="BO268" s="120">
        <f t="shared" si="140"/>
        <v>0</v>
      </c>
      <c r="BP268" s="120">
        <f t="shared" si="140"/>
        <v>0</v>
      </c>
      <c r="BQ268" s="120">
        <f t="shared" si="140"/>
        <v>0</v>
      </c>
      <c r="BR268" s="120">
        <f t="shared" si="140"/>
        <v>0</v>
      </c>
      <c r="BS268" s="120">
        <f t="shared" si="140"/>
        <v>0</v>
      </c>
      <c r="BT268" s="120">
        <f t="shared" si="140"/>
        <v>0</v>
      </c>
      <c r="BU268" s="120">
        <f t="shared" si="140"/>
        <v>0</v>
      </c>
      <c r="BV268" s="120">
        <f t="shared" si="140"/>
        <v>0</v>
      </c>
      <c r="BW268" s="120">
        <f t="shared" si="140"/>
        <v>0</v>
      </c>
      <c r="BX268" s="120">
        <f t="shared" si="140"/>
        <v>0</v>
      </c>
      <c r="BY268" s="120">
        <f t="shared" si="141"/>
        <v>0</v>
      </c>
      <c r="BZ268" s="120">
        <f t="shared" si="141"/>
        <v>0</v>
      </c>
      <c r="CA268" s="120">
        <f t="shared" si="141"/>
        <v>0</v>
      </c>
      <c r="CB268" s="120">
        <f t="shared" si="141"/>
        <v>0</v>
      </c>
      <c r="CC268" s="120">
        <f t="shared" si="141"/>
        <v>0</v>
      </c>
      <c r="CD268" s="120">
        <f t="shared" si="141"/>
        <v>0</v>
      </c>
      <c r="CE268" s="120">
        <f t="shared" si="141"/>
        <v>0</v>
      </c>
      <c r="CF268" s="120">
        <f t="shared" si="141"/>
        <v>0</v>
      </c>
      <c r="CG268" s="120">
        <f t="shared" si="141"/>
        <v>0</v>
      </c>
      <c r="CH268" s="120">
        <f t="shared" si="141"/>
        <v>0</v>
      </c>
      <c r="CI268" s="120">
        <f t="shared" si="142"/>
        <v>0</v>
      </c>
      <c r="CJ268" s="120">
        <f t="shared" si="142"/>
        <v>0</v>
      </c>
      <c r="CK268" s="120">
        <f t="shared" si="142"/>
        <v>0</v>
      </c>
      <c r="CL268" s="120">
        <f t="shared" si="142"/>
        <v>0</v>
      </c>
      <c r="CM268" s="120">
        <f t="shared" si="142"/>
        <v>0</v>
      </c>
      <c r="CN268" s="120">
        <f t="shared" si="142"/>
        <v>0</v>
      </c>
      <c r="CO268" s="120">
        <f t="shared" si="142"/>
        <v>0</v>
      </c>
      <c r="CP268" s="120">
        <f t="shared" si="142"/>
        <v>0</v>
      </c>
      <c r="CQ268" s="120">
        <f t="shared" si="142"/>
        <v>0</v>
      </c>
      <c r="CR268" s="120">
        <f t="shared" si="142"/>
        <v>0</v>
      </c>
      <c r="CS268" s="120">
        <f t="shared" si="143"/>
        <v>0</v>
      </c>
      <c r="CT268" s="120">
        <f t="shared" si="143"/>
        <v>0</v>
      </c>
      <c r="CU268" s="120">
        <f t="shared" si="143"/>
        <v>0</v>
      </c>
      <c r="CV268" s="120">
        <f t="shared" si="143"/>
        <v>0</v>
      </c>
      <c r="CW268" s="120">
        <f t="shared" si="143"/>
        <v>0</v>
      </c>
      <c r="CX268" s="120">
        <f t="shared" si="143"/>
        <v>0</v>
      </c>
      <c r="CY268" s="120">
        <f t="shared" si="143"/>
        <v>0</v>
      </c>
    </row>
    <row r="269" spans="1:103" ht="12" hidden="1">
      <c r="A269" s="18"/>
      <c r="B269" s="18"/>
      <c r="C269" s="18"/>
      <c r="D269" s="18"/>
      <c r="E269" s="18"/>
      <c r="F269" s="18"/>
      <c r="G269" s="18"/>
      <c r="H269" s="18"/>
      <c r="I269" s="18"/>
      <c r="J269" s="18"/>
      <c r="K269" s="18"/>
      <c r="L269" s="18"/>
      <c r="M269" s="18"/>
      <c r="N269" s="18"/>
      <c r="O269" s="18"/>
      <c r="P269" s="18"/>
      <c r="Q269" s="18"/>
      <c r="R269" s="18"/>
      <c r="S269" s="18"/>
      <c r="T269" s="18"/>
      <c r="U269" s="18"/>
      <c r="Z269" s="116">
        <f t="shared" si="126"/>
        <v>9000</v>
      </c>
      <c r="AA269" s="120">
        <f t="shared" si="136"/>
        <v>0</v>
      </c>
      <c r="AB269" s="120">
        <f t="shared" si="136"/>
        <v>0</v>
      </c>
      <c r="AC269" s="120">
        <f t="shared" si="136"/>
        <v>0</v>
      </c>
      <c r="AD269" s="120">
        <f t="shared" si="136"/>
        <v>0</v>
      </c>
      <c r="AE269" s="120">
        <f t="shared" si="136"/>
        <v>0</v>
      </c>
      <c r="AF269" s="120">
        <f t="shared" si="136"/>
        <v>0</v>
      </c>
      <c r="AG269" s="120">
        <f t="shared" si="136"/>
        <v>0</v>
      </c>
      <c r="AH269" s="120">
        <f t="shared" si="136"/>
        <v>0</v>
      </c>
      <c r="AI269" s="120">
        <f t="shared" si="136"/>
        <v>0</v>
      </c>
      <c r="AJ269" s="120">
        <f t="shared" si="136"/>
        <v>0</v>
      </c>
      <c r="AK269" s="120">
        <f t="shared" si="137"/>
        <v>0</v>
      </c>
      <c r="AL269" s="120">
        <f t="shared" si="137"/>
        <v>0</v>
      </c>
      <c r="AM269" s="120">
        <f t="shared" si="137"/>
        <v>0</v>
      </c>
      <c r="AN269" s="120">
        <f t="shared" si="137"/>
        <v>0</v>
      </c>
      <c r="AO269" s="120">
        <f t="shared" si="137"/>
        <v>0</v>
      </c>
      <c r="AP269" s="120">
        <f t="shared" si="137"/>
        <v>0</v>
      </c>
      <c r="AQ269" s="120">
        <f t="shared" si="137"/>
        <v>0</v>
      </c>
      <c r="AR269" s="120">
        <f t="shared" si="137"/>
        <v>0</v>
      </c>
      <c r="AS269" s="120">
        <f t="shared" si="137"/>
        <v>0</v>
      </c>
      <c r="AT269" s="120">
        <f t="shared" si="137"/>
        <v>0</v>
      </c>
      <c r="AU269" s="120">
        <f t="shared" si="138"/>
        <v>0</v>
      </c>
      <c r="AV269" s="120">
        <f t="shared" si="138"/>
        <v>0</v>
      </c>
      <c r="AW269" s="120">
        <f t="shared" si="138"/>
        <v>0</v>
      </c>
      <c r="AX269" s="120">
        <f t="shared" si="138"/>
        <v>0</v>
      </c>
      <c r="AY269" s="120">
        <f t="shared" si="138"/>
        <v>0</v>
      </c>
      <c r="AZ269" s="120">
        <f t="shared" si="138"/>
        <v>0</v>
      </c>
      <c r="BA269" s="120">
        <f t="shared" si="138"/>
        <v>0</v>
      </c>
      <c r="BB269" s="120">
        <f t="shared" si="138"/>
        <v>0</v>
      </c>
      <c r="BC269" s="120">
        <f t="shared" si="138"/>
        <v>0</v>
      </c>
      <c r="BD269" s="120">
        <f t="shared" si="138"/>
        <v>0</v>
      </c>
      <c r="BE269" s="120">
        <f t="shared" si="139"/>
        <v>0</v>
      </c>
      <c r="BF269" s="120">
        <f t="shared" si="139"/>
        <v>0</v>
      </c>
      <c r="BG269" s="120">
        <f t="shared" si="139"/>
        <v>0</v>
      </c>
      <c r="BH269" s="120">
        <f t="shared" si="139"/>
        <v>0</v>
      </c>
      <c r="BI269" s="120">
        <f t="shared" si="139"/>
        <v>0</v>
      </c>
      <c r="BJ269" s="120">
        <f t="shared" si="139"/>
        <v>0</v>
      </c>
      <c r="BK269" s="120">
        <f t="shared" si="139"/>
        <v>0</v>
      </c>
      <c r="BN269" s="116">
        <f t="shared" si="127"/>
        <v>9000</v>
      </c>
      <c r="BO269" s="120">
        <f t="shared" si="140"/>
        <v>0</v>
      </c>
      <c r="BP269" s="120">
        <f t="shared" si="140"/>
        <v>0</v>
      </c>
      <c r="BQ269" s="120">
        <f t="shared" si="140"/>
        <v>0</v>
      </c>
      <c r="BR269" s="120">
        <f t="shared" si="140"/>
        <v>0</v>
      </c>
      <c r="BS269" s="120">
        <f t="shared" si="140"/>
        <v>0</v>
      </c>
      <c r="BT269" s="120">
        <f t="shared" si="140"/>
        <v>0</v>
      </c>
      <c r="BU269" s="120">
        <f t="shared" si="140"/>
        <v>0</v>
      </c>
      <c r="BV269" s="120">
        <f t="shared" si="140"/>
        <v>0</v>
      </c>
      <c r="BW269" s="120">
        <f t="shared" si="140"/>
        <v>0</v>
      </c>
      <c r="BX269" s="120">
        <f t="shared" si="140"/>
        <v>0</v>
      </c>
      <c r="BY269" s="120">
        <f t="shared" si="141"/>
        <v>0</v>
      </c>
      <c r="BZ269" s="120">
        <f t="shared" si="141"/>
        <v>0</v>
      </c>
      <c r="CA269" s="120">
        <f t="shared" si="141"/>
        <v>0</v>
      </c>
      <c r="CB269" s="120">
        <f t="shared" si="141"/>
        <v>0</v>
      </c>
      <c r="CC269" s="120">
        <f t="shared" si="141"/>
        <v>0</v>
      </c>
      <c r="CD269" s="120">
        <f t="shared" si="141"/>
        <v>0</v>
      </c>
      <c r="CE269" s="120">
        <f t="shared" si="141"/>
        <v>0</v>
      </c>
      <c r="CF269" s="120">
        <f t="shared" si="141"/>
        <v>0</v>
      </c>
      <c r="CG269" s="120">
        <f t="shared" si="141"/>
        <v>0</v>
      </c>
      <c r="CH269" s="120">
        <f t="shared" si="141"/>
        <v>0</v>
      </c>
      <c r="CI269" s="120">
        <f t="shared" si="142"/>
        <v>0</v>
      </c>
      <c r="CJ269" s="120">
        <f t="shared" si="142"/>
        <v>0</v>
      </c>
      <c r="CK269" s="120">
        <f t="shared" si="142"/>
        <v>0</v>
      </c>
      <c r="CL269" s="120">
        <f t="shared" si="142"/>
        <v>0</v>
      </c>
      <c r="CM269" s="120">
        <f t="shared" si="142"/>
        <v>0</v>
      </c>
      <c r="CN269" s="120">
        <f t="shared" si="142"/>
        <v>0</v>
      </c>
      <c r="CO269" s="120">
        <f t="shared" si="142"/>
        <v>0</v>
      </c>
      <c r="CP269" s="120">
        <f t="shared" si="142"/>
        <v>0</v>
      </c>
      <c r="CQ269" s="120">
        <f t="shared" si="142"/>
        <v>0</v>
      </c>
      <c r="CR269" s="120">
        <f t="shared" si="142"/>
        <v>0</v>
      </c>
      <c r="CS269" s="120">
        <f t="shared" si="143"/>
        <v>0</v>
      </c>
      <c r="CT269" s="120">
        <f t="shared" si="143"/>
        <v>0</v>
      </c>
      <c r="CU269" s="120">
        <f t="shared" si="143"/>
        <v>0</v>
      </c>
      <c r="CV269" s="120">
        <f t="shared" si="143"/>
        <v>0</v>
      </c>
      <c r="CW269" s="120">
        <f t="shared" si="143"/>
        <v>0</v>
      </c>
      <c r="CX269" s="120">
        <f t="shared" si="143"/>
        <v>0</v>
      </c>
      <c r="CY269" s="120">
        <f t="shared" si="143"/>
        <v>0</v>
      </c>
    </row>
    <row r="270" spans="1:103" ht="12" hidden="1">
      <c r="A270" s="18"/>
      <c r="B270" s="18"/>
      <c r="C270" s="18"/>
      <c r="D270" s="18"/>
      <c r="E270" s="18"/>
      <c r="F270" s="18"/>
      <c r="G270" s="18"/>
      <c r="H270" s="18"/>
      <c r="I270" s="18"/>
      <c r="J270" s="18"/>
      <c r="K270" s="18"/>
      <c r="L270" s="18"/>
      <c r="M270" s="18"/>
      <c r="N270" s="18"/>
      <c r="O270" s="18"/>
      <c r="P270" s="18"/>
      <c r="Q270" s="18"/>
      <c r="R270" s="18"/>
      <c r="S270" s="18"/>
      <c r="T270" s="18"/>
      <c r="U270" s="18"/>
      <c r="Z270" s="116">
        <f t="shared" si="126"/>
        <v>10000</v>
      </c>
      <c r="AA270" s="120">
        <f t="shared" si="136"/>
        <v>0</v>
      </c>
      <c r="AB270" s="120">
        <f t="shared" si="136"/>
        <v>0</v>
      </c>
      <c r="AC270" s="120">
        <f t="shared" si="136"/>
        <v>0</v>
      </c>
      <c r="AD270" s="120">
        <f t="shared" si="136"/>
        <v>0</v>
      </c>
      <c r="AE270" s="120">
        <f t="shared" si="136"/>
        <v>0</v>
      </c>
      <c r="AF270" s="120">
        <f t="shared" si="136"/>
        <v>0</v>
      </c>
      <c r="AG270" s="120">
        <f t="shared" si="136"/>
        <v>0</v>
      </c>
      <c r="AH270" s="120">
        <f t="shared" si="136"/>
        <v>0</v>
      </c>
      <c r="AI270" s="120">
        <f t="shared" si="136"/>
        <v>0</v>
      </c>
      <c r="AJ270" s="120">
        <f t="shared" si="136"/>
        <v>0</v>
      </c>
      <c r="AK270" s="120">
        <f t="shared" si="137"/>
        <v>0</v>
      </c>
      <c r="AL270" s="120">
        <f t="shared" si="137"/>
        <v>0</v>
      </c>
      <c r="AM270" s="120">
        <f t="shared" si="137"/>
        <v>0</v>
      </c>
      <c r="AN270" s="120">
        <f t="shared" si="137"/>
        <v>0</v>
      </c>
      <c r="AO270" s="120">
        <f t="shared" si="137"/>
        <v>0</v>
      </c>
      <c r="AP270" s="120">
        <f t="shared" si="137"/>
        <v>0</v>
      </c>
      <c r="AQ270" s="120">
        <f t="shared" si="137"/>
        <v>0</v>
      </c>
      <c r="AR270" s="120">
        <f t="shared" si="137"/>
        <v>0</v>
      </c>
      <c r="AS270" s="120">
        <f t="shared" si="137"/>
        <v>0</v>
      </c>
      <c r="AT270" s="120">
        <f t="shared" si="137"/>
        <v>0</v>
      </c>
      <c r="AU270" s="120">
        <f t="shared" si="138"/>
        <v>0</v>
      </c>
      <c r="AV270" s="120">
        <f t="shared" si="138"/>
        <v>0</v>
      </c>
      <c r="AW270" s="120">
        <f t="shared" si="138"/>
        <v>0</v>
      </c>
      <c r="AX270" s="120">
        <f t="shared" si="138"/>
        <v>0</v>
      </c>
      <c r="AY270" s="120">
        <f t="shared" si="138"/>
        <v>0</v>
      </c>
      <c r="AZ270" s="120">
        <f t="shared" si="138"/>
        <v>0</v>
      </c>
      <c r="BA270" s="120">
        <f t="shared" si="138"/>
        <v>0</v>
      </c>
      <c r="BB270" s="120">
        <f t="shared" si="138"/>
        <v>0</v>
      </c>
      <c r="BC270" s="120">
        <f t="shared" si="138"/>
        <v>0</v>
      </c>
      <c r="BD270" s="120">
        <f t="shared" si="138"/>
        <v>0</v>
      </c>
      <c r="BE270" s="120">
        <f t="shared" si="139"/>
        <v>0</v>
      </c>
      <c r="BF270" s="120">
        <f t="shared" si="139"/>
        <v>0</v>
      </c>
      <c r="BG270" s="120">
        <f t="shared" si="139"/>
        <v>0</v>
      </c>
      <c r="BH270" s="120">
        <f t="shared" si="139"/>
        <v>0</v>
      </c>
      <c r="BI270" s="120">
        <f t="shared" si="139"/>
        <v>0</v>
      </c>
      <c r="BJ270" s="120">
        <f t="shared" si="139"/>
        <v>0</v>
      </c>
      <c r="BK270" s="120">
        <f t="shared" si="139"/>
        <v>0</v>
      </c>
      <c r="BN270" s="116">
        <f t="shared" si="127"/>
        <v>10000</v>
      </c>
      <c r="BO270" s="120">
        <f t="shared" si="140"/>
        <v>0</v>
      </c>
      <c r="BP270" s="120">
        <f t="shared" si="140"/>
        <v>0</v>
      </c>
      <c r="BQ270" s="120">
        <f t="shared" si="140"/>
        <v>0</v>
      </c>
      <c r="BR270" s="120">
        <f t="shared" si="140"/>
        <v>0</v>
      </c>
      <c r="BS270" s="120">
        <f t="shared" si="140"/>
        <v>0</v>
      </c>
      <c r="BT270" s="120">
        <f t="shared" si="140"/>
        <v>0</v>
      </c>
      <c r="BU270" s="120">
        <f t="shared" si="140"/>
        <v>0</v>
      </c>
      <c r="BV270" s="120">
        <f t="shared" si="140"/>
        <v>0</v>
      </c>
      <c r="BW270" s="120">
        <f t="shared" si="140"/>
        <v>0</v>
      </c>
      <c r="BX270" s="120">
        <f t="shared" si="140"/>
        <v>0</v>
      </c>
      <c r="BY270" s="120">
        <f t="shared" si="141"/>
        <v>0</v>
      </c>
      <c r="BZ270" s="120">
        <f t="shared" si="141"/>
        <v>0</v>
      </c>
      <c r="CA270" s="120">
        <f t="shared" si="141"/>
        <v>0</v>
      </c>
      <c r="CB270" s="120">
        <f t="shared" si="141"/>
        <v>0</v>
      </c>
      <c r="CC270" s="120">
        <f t="shared" si="141"/>
        <v>0</v>
      </c>
      <c r="CD270" s="120">
        <f t="shared" si="141"/>
        <v>0</v>
      </c>
      <c r="CE270" s="120">
        <f t="shared" si="141"/>
        <v>0</v>
      </c>
      <c r="CF270" s="120">
        <f t="shared" si="141"/>
        <v>0</v>
      </c>
      <c r="CG270" s="120">
        <f t="shared" si="141"/>
        <v>0</v>
      </c>
      <c r="CH270" s="120">
        <f t="shared" si="141"/>
        <v>0</v>
      </c>
      <c r="CI270" s="120">
        <f t="shared" si="142"/>
        <v>0</v>
      </c>
      <c r="CJ270" s="120">
        <f t="shared" si="142"/>
        <v>0</v>
      </c>
      <c r="CK270" s="120">
        <f t="shared" si="142"/>
        <v>0</v>
      </c>
      <c r="CL270" s="120">
        <f t="shared" si="142"/>
        <v>0</v>
      </c>
      <c r="CM270" s="120">
        <f t="shared" si="142"/>
        <v>0</v>
      </c>
      <c r="CN270" s="120">
        <f t="shared" si="142"/>
        <v>0</v>
      </c>
      <c r="CO270" s="120">
        <f t="shared" si="142"/>
        <v>0</v>
      </c>
      <c r="CP270" s="120">
        <f t="shared" si="142"/>
        <v>0</v>
      </c>
      <c r="CQ270" s="120">
        <f t="shared" si="142"/>
        <v>0</v>
      </c>
      <c r="CR270" s="120">
        <f t="shared" si="142"/>
        <v>0</v>
      </c>
      <c r="CS270" s="120">
        <f t="shared" si="143"/>
        <v>0</v>
      </c>
      <c r="CT270" s="120">
        <f t="shared" si="143"/>
        <v>0</v>
      </c>
      <c r="CU270" s="120">
        <f t="shared" si="143"/>
        <v>0</v>
      </c>
      <c r="CV270" s="120">
        <f t="shared" si="143"/>
        <v>0</v>
      </c>
      <c r="CW270" s="120">
        <f t="shared" si="143"/>
        <v>0</v>
      </c>
      <c r="CX270" s="120">
        <f t="shared" si="143"/>
        <v>0</v>
      </c>
      <c r="CY270" s="120">
        <f t="shared" si="143"/>
        <v>0</v>
      </c>
    </row>
    <row r="271" spans="1:103" ht="12" hidden="1">
      <c r="A271" s="18"/>
      <c r="B271" s="18"/>
      <c r="C271" s="18"/>
      <c r="D271" s="18"/>
      <c r="E271" s="18"/>
      <c r="F271" s="18"/>
      <c r="G271" s="18"/>
      <c r="H271" s="18"/>
      <c r="I271" s="18"/>
      <c r="J271" s="18"/>
      <c r="K271" s="18"/>
      <c r="L271" s="18"/>
      <c r="M271" s="18"/>
      <c r="N271" s="18"/>
      <c r="O271" s="18"/>
      <c r="P271" s="18"/>
      <c r="Q271" s="18"/>
      <c r="R271" s="18"/>
      <c r="S271" s="18"/>
      <c r="T271" s="18"/>
      <c r="U271" s="18"/>
      <c r="Z271" s="116">
        <f t="shared" si="126"/>
        <v>11000</v>
      </c>
      <c r="AA271" s="120">
        <f t="shared" si="136"/>
        <v>0</v>
      </c>
      <c r="AB271" s="120">
        <f t="shared" si="136"/>
        <v>0</v>
      </c>
      <c r="AC271" s="120">
        <f t="shared" si="136"/>
        <v>0</v>
      </c>
      <c r="AD271" s="120">
        <f t="shared" si="136"/>
        <v>0</v>
      </c>
      <c r="AE271" s="120">
        <f t="shared" si="136"/>
        <v>0</v>
      </c>
      <c r="AF271" s="120">
        <f t="shared" si="136"/>
        <v>0</v>
      </c>
      <c r="AG271" s="120">
        <f t="shared" si="136"/>
        <v>0</v>
      </c>
      <c r="AH271" s="120">
        <f t="shared" si="136"/>
        <v>0</v>
      </c>
      <c r="AI271" s="120">
        <f t="shared" si="136"/>
        <v>0</v>
      </c>
      <c r="AJ271" s="120">
        <f t="shared" si="136"/>
        <v>0</v>
      </c>
      <c r="AK271" s="120">
        <f t="shared" si="137"/>
        <v>0</v>
      </c>
      <c r="AL271" s="120">
        <f t="shared" si="137"/>
        <v>0</v>
      </c>
      <c r="AM271" s="120">
        <f t="shared" si="137"/>
        <v>0</v>
      </c>
      <c r="AN271" s="120">
        <f t="shared" si="137"/>
        <v>0</v>
      </c>
      <c r="AO271" s="120">
        <f t="shared" si="137"/>
        <v>0</v>
      </c>
      <c r="AP271" s="120">
        <f t="shared" si="137"/>
        <v>0</v>
      </c>
      <c r="AQ271" s="120">
        <f t="shared" si="137"/>
        <v>0</v>
      </c>
      <c r="AR271" s="120">
        <f t="shared" si="137"/>
        <v>0</v>
      </c>
      <c r="AS271" s="120">
        <f t="shared" si="137"/>
        <v>0</v>
      </c>
      <c r="AT271" s="120">
        <f t="shared" si="137"/>
        <v>0</v>
      </c>
      <c r="AU271" s="120">
        <f t="shared" si="138"/>
        <v>0</v>
      </c>
      <c r="AV271" s="120">
        <f t="shared" si="138"/>
        <v>0</v>
      </c>
      <c r="AW271" s="120">
        <f t="shared" si="138"/>
        <v>0</v>
      </c>
      <c r="AX271" s="120">
        <f t="shared" si="138"/>
        <v>0</v>
      </c>
      <c r="AY271" s="120">
        <f t="shared" si="138"/>
        <v>0</v>
      </c>
      <c r="AZ271" s="120">
        <f t="shared" si="138"/>
        <v>0</v>
      </c>
      <c r="BA271" s="120">
        <f t="shared" si="138"/>
        <v>0</v>
      </c>
      <c r="BB271" s="120">
        <f t="shared" si="138"/>
        <v>0</v>
      </c>
      <c r="BC271" s="120">
        <f t="shared" si="138"/>
        <v>0</v>
      </c>
      <c r="BD271" s="120">
        <f t="shared" si="138"/>
        <v>0</v>
      </c>
      <c r="BE271" s="120">
        <f t="shared" si="139"/>
        <v>0</v>
      </c>
      <c r="BF271" s="120">
        <f t="shared" si="139"/>
        <v>0</v>
      </c>
      <c r="BG271" s="120">
        <f t="shared" si="139"/>
        <v>0</v>
      </c>
      <c r="BH271" s="120">
        <f t="shared" si="139"/>
        <v>0</v>
      </c>
      <c r="BI271" s="120">
        <f t="shared" si="139"/>
        <v>0</v>
      </c>
      <c r="BJ271" s="120">
        <f t="shared" si="139"/>
        <v>0</v>
      </c>
      <c r="BK271" s="120">
        <f t="shared" si="139"/>
        <v>0</v>
      </c>
      <c r="BN271" s="116">
        <f t="shared" si="127"/>
        <v>11000</v>
      </c>
      <c r="BO271" s="120">
        <f t="shared" si="140"/>
        <v>0</v>
      </c>
      <c r="BP271" s="120">
        <f t="shared" si="140"/>
        <v>0</v>
      </c>
      <c r="BQ271" s="120">
        <f t="shared" si="140"/>
        <v>0</v>
      </c>
      <c r="BR271" s="120">
        <f t="shared" si="140"/>
        <v>0</v>
      </c>
      <c r="BS271" s="120">
        <f t="shared" si="140"/>
        <v>0</v>
      </c>
      <c r="BT271" s="120">
        <f t="shared" si="140"/>
        <v>0</v>
      </c>
      <c r="BU271" s="120">
        <f t="shared" si="140"/>
        <v>0</v>
      </c>
      <c r="BV271" s="120">
        <f t="shared" si="140"/>
        <v>0</v>
      </c>
      <c r="BW271" s="120">
        <f t="shared" si="140"/>
        <v>0</v>
      </c>
      <c r="BX271" s="120">
        <f t="shared" si="140"/>
        <v>0</v>
      </c>
      <c r="BY271" s="120">
        <f t="shared" si="141"/>
        <v>0</v>
      </c>
      <c r="BZ271" s="120">
        <f t="shared" si="141"/>
        <v>0</v>
      </c>
      <c r="CA271" s="120">
        <f t="shared" si="141"/>
        <v>0</v>
      </c>
      <c r="CB271" s="120">
        <f t="shared" si="141"/>
        <v>0</v>
      </c>
      <c r="CC271" s="120">
        <f t="shared" si="141"/>
        <v>0</v>
      </c>
      <c r="CD271" s="120">
        <f t="shared" si="141"/>
        <v>0</v>
      </c>
      <c r="CE271" s="120">
        <f t="shared" si="141"/>
        <v>0</v>
      </c>
      <c r="CF271" s="120">
        <f t="shared" si="141"/>
        <v>0</v>
      </c>
      <c r="CG271" s="120">
        <f t="shared" si="141"/>
        <v>0</v>
      </c>
      <c r="CH271" s="120">
        <f t="shared" si="141"/>
        <v>0</v>
      </c>
      <c r="CI271" s="120">
        <f t="shared" si="142"/>
        <v>0</v>
      </c>
      <c r="CJ271" s="120">
        <f t="shared" si="142"/>
        <v>0</v>
      </c>
      <c r="CK271" s="120">
        <f t="shared" si="142"/>
        <v>0</v>
      </c>
      <c r="CL271" s="120">
        <f t="shared" si="142"/>
        <v>0</v>
      </c>
      <c r="CM271" s="120">
        <f t="shared" si="142"/>
        <v>0</v>
      </c>
      <c r="CN271" s="120">
        <f t="shared" si="142"/>
        <v>0</v>
      </c>
      <c r="CO271" s="120">
        <f t="shared" si="142"/>
        <v>0</v>
      </c>
      <c r="CP271" s="120">
        <f t="shared" si="142"/>
        <v>0</v>
      </c>
      <c r="CQ271" s="120">
        <f t="shared" si="142"/>
        <v>0</v>
      </c>
      <c r="CR271" s="120">
        <f t="shared" si="142"/>
        <v>0</v>
      </c>
      <c r="CS271" s="120">
        <f t="shared" si="143"/>
        <v>0</v>
      </c>
      <c r="CT271" s="120">
        <f t="shared" si="143"/>
        <v>0</v>
      </c>
      <c r="CU271" s="120">
        <f t="shared" si="143"/>
        <v>0</v>
      </c>
      <c r="CV271" s="120">
        <f t="shared" si="143"/>
        <v>0</v>
      </c>
      <c r="CW271" s="120">
        <f t="shared" si="143"/>
        <v>0</v>
      </c>
      <c r="CX271" s="120">
        <f t="shared" si="143"/>
        <v>0</v>
      </c>
      <c r="CY271" s="120">
        <f t="shared" si="143"/>
        <v>0</v>
      </c>
    </row>
    <row r="272" spans="1:103" ht="12" hidden="1">
      <c r="A272" s="18"/>
      <c r="B272" s="18"/>
      <c r="C272" s="18"/>
      <c r="D272" s="18"/>
      <c r="E272" s="18"/>
      <c r="F272" s="18"/>
      <c r="G272" s="18"/>
      <c r="H272" s="18"/>
      <c r="I272" s="18"/>
      <c r="J272" s="18"/>
      <c r="K272" s="18"/>
      <c r="L272" s="18"/>
      <c r="M272" s="18"/>
      <c r="N272" s="18"/>
      <c r="O272" s="18"/>
      <c r="P272" s="18"/>
      <c r="Q272" s="18"/>
      <c r="R272" s="18"/>
      <c r="S272" s="18"/>
      <c r="T272" s="18"/>
      <c r="U272" s="18"/>
      <c r="Z272" s="116">
        <f t="shared" si="126"/>
        <v>12000</v>
      </c>
      <c r="AA272" s="120">
        <f t="shared" si="136"/>
        <v>0</v>
      </c>
      <c r="AB272" s="120">
        <f t="shared" si="136"/>
        <v>0</v>
      </c>
      <c r="AC272" s="120">
        <f t="shared" si="136"/>
        <v>0</v>
      </c>
      <c r="AD272" s="120">
        <f t="shared" si="136"/>
        <v>0</v>
      </c>
      <c r="AE272" s="120">
        <f t="shared" si="136"/>
        <v>0</v>
      </c>
      <c r="AF272" s="120">
        <f t="shared" si="136"/>
        <v>0</v>
      </c>
      <c r="AG272" s="120">
        <f t="shared" si="136"/>
        <v>0</v>
      </c>
      <c r="AH272" s="120">
        <f t="shared" si="136"/>
        <v>0</v>
      </c>
      <c r="AI272" s="120">
        <f t="shared" si="136"/>
        <v>0</v>
      </c>
      <c r="AJ272" s="120">
        <f t="shared" si="136"/>
        <v>0</v>
      </c>
      <c r="AK272" s="120">
        <f t="shared" si="137"/>
        <v>0</v>
      </c>
      <c r="AL272" s="120">
        <f t="shared" si="137"/>
        <v>0</v>
      </c>
      <c r="AM272" s="120">
        <f t="shared" si="137"/>
        <v>0</v>
      </c>
      <c r="AN272" s="120">
        <f t="shared" si="137"/>
        <v>0</v>
      </c>
      <c r="AO272" s="120">
        <f t="shared" si="137"/>
        <v>0</v>
      </c>
      <c r="AP272" s="120">
        <f t="shared" si="137"/>
        <v>0</v>
      </c>
      <c r="AQ272" s="120">
        <f t="shared" si="137"/>
        <v>0</v>
      </c>
      <c r="AR272" s="120">
        <f t="shared" si="137"/>
        <v>0</v>
      </c>
      <c r="AS272" s="120">
        <f t="shared" si="137"/>
        <v>0</v>
      </c>
      <c r="AT272" s="120">
        <f t="shared" si="137"/>
        <v>0</v>
      </c>
      <c r="AU272" s="120">
        <f t="shared" si="138"/>
        <v>0</v>
      </c>
      <c r="AV272" s="120">
        <f t="shared" si="138"/>
        <v>0</v>
      </c>
      <c r="AW272" s="120">
        <f t="shared" si="138"/>
        <v>0</v>
      </c>
      <c r="AX272" s="120">
        <f t="shared" si="138"/>
        <v>0</v>
      </c>
      <c r="AY272" s="120">
        <f t="shared" si="138"/>
        <v>0</v>
      </c>
      <c r="AZ272" s="120">
        <f t="shared" si="138"/>
        <v>0</v>
      </c>
      <c r="BA272" s="120">
        <f t="shared" si="138"/>
        <v>0</v>
      </c>
      <c r="BB272" s="120">
        <f t="shared" si="138"/>
        <v>0</v>
      </c>
      <c r="BC272" s="120">
        <f t="shared" si="138"/>
        <v>0</v>
      </c>
      <c r="BD272" s="120">
        <f t="shared" si="138"/>
        <v>0</v>
      </c>
      <c r="BE272" s="120">
        <f t="shared" si="139"/>
        <v>0</v>
      </c>
      <c r="BF272" s="120">
        <f t="shared" si="139"/>
        <v>0</v>
      </c>
      <c r="BG272" s="120">
        <f t="shared" si="139"/>
        <v>0</v>
      </c>
      <c r="BH272" s="120">
        <f t="shared" si="139"/>
        <v>0</v>
      </c>
      <c r="BI272" s="120">
        <f t="shared" si="139"/>
        <v>0</v>
      </c>
      <c r="BJ272" s="120">
        <f t="shared" si="139"/>
        <v>0</v>
      </c>
      <c r="BK272" s="120">
        <f t="shared" si="139"/>
        <v>0</v>
      </c>
      <c r="BN272" s="116">
        <f t="shared" si="127"/>
        <v>12000</v>
      </c>
      <c r="BO272" s="120">
        <f t="shared" si="140"/>
        <v>0</v>
      </c>
      <c r="BP272" s="120">
        <f t="shared" si="140"/>
        <v>0</v>
      </c>
      <c r="BQ272" s="120">
        <f t="shared" si="140"/>
        <v>0</v>
      </c>
      <c r="BR272" s="120">
        <f t="shared" si="140"/>
        <v>0</v>
      </c>
      <c r="BS272" s="120">
        <f t="shared" si="140"/>
        <v>0</v>
      </c>
      <c r="BT272" s="120">
        <f t="shared" si="140"/>
        <v>0</v>
      </c>
      <c r="BU272" s="120">
        <f t="shared" si="140"/>
        <v>0</v>
      </c>
      <c r="BV272" s="120">
        <f t="shared" si="140"/>
        <v>0</v>
      </c>
      <c r="BW272" s="120">
        <f t="shared" si="140"/>
        <v>0</v>
      </c>
      <c r="BX272" s="120">
        <f t="shared" si="140"/>
        <v>0</v>
      </c>
      <c r="BY272" s="120">
        <f t="shared" si="141"/>
        <v>0</v>
      </c>
      <c r="BZ272" s="120">
        <f t="shared" si="141"/>
        <v>0</v>
      </c>
      <c r="CA272" s="120">
        <f t="shared" si="141"/>
        <v>0</v>
      </c>
      <c r="CB272" s="120">
        <f t="shared" si="141"/>
        <v>0</v>
      </c>
      <c r="CC272" s="120">
        <f t="shared" si="141"/>
        <v>0</v>
      </c>
      <c r="CD272" s="120">
        <f t="shared" si="141"/>
        <v>0</v>
      </c>
      <c r="CE272" s="120">
        <f t="shared" si="141"/>
        <v>0</v>
      </c>
      <c r="CF272" s="120">
        <f t="shared" si="141"/>
        <v>0</v>
      </c>
      <c r="CG272" s="120">
        <f t="shared" si="141"/>
        <v>0</v>
      </c>
      <c r="CH272" s="120">
        <f t="shared" si="141"/>
        <v>0</v>
      </c>
      <c r="CI272" s="120">
        <f t="shared" si="142"/>
        <v>0</v>
      </c>
      <c r="CJ272" s="120">
        <f t="shared" si="142"/>
        <v>0</v>
      </c>
      <c r="CK272" s="120">
        <f t="shared" si="142"/>
        <v>0</v>
      </c>
      <c r="CL272" s="120">
        <f t="shared" si="142"/>
        <v>0</v>
      </c>
      <c r="CM272" s="120">
        <f t="shared" si="142"/>
        <v>0</v>
      </c>
      <c r="CN272" s="120">
        <f t="shared" si="142"/>
        <v>0</v>
      </c>
      <c r="CO272" s="120">
        <f t="shared" si="142"/>
        <v>0</v>
      </c>
      <c r="CP272" s="120">
        <f t="shared" si="142"/>
        <v>0</v>
      </c>
      <c r="CQ272" s="120">
        <f t="shared" si="142"/>
        <v>0</v>
      </c>
      <c r="CR272" s="120">
        <f t="shared" si="142"/>
        <v>0</v>
      </c>
      <c r="CS272" s="120">
        <f t="shared" si="143"/>
        <v>0</v>
      </c>
      <c r="CT272" s="120">
        <f t="shared" si="143"/>
        <v>0</v>
      </c>
      <c r="CU272" s="120">
        <f t="shared" si="143"/>
        <v>0</v>
      </c>
      <c r="CV272" s="120">
        <f t="shared" si="143"/>
        <v>0</v>
      </c>
      <c r="CW272" s="120">
        <f t="shared" si="143"/>
        <v>0</v>
      </c>
      <c r="CX272" s="120">
        <f t="shared" si="143"/>
        <v>0</v>
      </c>
      <c r="CY272" s="120">
        <f t="shared" si="143"/>
        <v>0</v>
      </c>
    </row>
    <row r="273" spans="1:103" ht="12" hidden="1">
      <c r="A273" s="18"/>
      <c r="B273" s="18"/>
      <c r="C273" s="18"/>
      <c r="D273" s="18"/>
      <c r="E273" s="18"/>
      <c r="F273" s="18"/>
      <c r="G273" s="18"/>
      <c r="H273" s="18"/>
      <c r="I273" s="18"/>
      <c r="J273" s="18"/>
      <c r="K273" s="18"/>
      <c r="L273" s="18"/>
      <c r="M273" s="18"/>
      <c r="N273" s="18"/>
      <c r="O273" s="18"/>
      <c r="P273" s="18"/>
      <c r="Q273" s="18"/>
      <c r="R273" s="18"/>
      <c r="S273" s="18"/>
      <c r="T273" s="18"/>
      <c r="U273" s="18"/>
      <c r="Z273" s="116">
        <f t="shared" si="126"/>
        <v>13000</v>
      </c>
      <c r="AA273" s="120">
        <f t="shared" si="136"/>
        <v>0</v>
      </c>
      <c r="AB273" s="120">
        <f t="shared" si="136"/>
        <v>0</v>
      </c>
      <c r="AC273" s="120">
        <f t="shared" si="136"/>
        <v>0</v>
      </c>
      <c r="AD273" s="120">
        <f t="shared" si="136"/>
        <v>0</v>
      </c>
      <c r="AE273" s="120">
        <f t="shared" si="136"/>
        <v>0</v>
      </c>
      <c r="AF273" s="120">
        <f t="shared" si="136"/>
        <v>0</v>
      </c>
      <c r="AG273" s="120">
        <f t="shared" si="136"/>
        <v>0</v>
      </c>
      <c r="AH273" s="120">
        <f t="shared" si="136"/>
        <v>0</v>
      </c>
      <c r="AI273" s="120">
        <f t="shared" si="136"/>
        <v>0</v>
      </c>
      <c r="AJ273" s="120">
        <f t="shared" si="136"/>
        <v>0</v>
      </c>
      <c r="AK273" s="120">
        <f t="shared" si="137"/>
        <v>0</v>
      </c>
      <c r="AL273" s="120">
        <f t="shared" si="137"/>
        <v>0</v>
      </c>
      <c r="AM273" s="120">
        <f t="shared" si="137"/>
        <v>0</v>
      </c>
      <c r="AN273" s="120">
        <f t="shared" si="137"/>
        <v>0</v>
      </c>
      <c r="AO273" s="120">
        <f t="shared" si="137"/>
        <v>0</v>
      </c>
      <c r="AP273" s="120">
        <f t="shared" si="137"/>
        <v>0</v>
      </c>
      <c r="AQ273" s="120">
        <f t="shared" si="137"/>
        <v>0</v>
      </c>
      <c r="AR273" s="120">
        <f t="shared" si="137"/>
        <v>0</v>
      </c>
      <c r="AS273" s="120">
        <f t="shared" si="137"/>
        <v>0</v>
      </c>
      <c r="AT273" s="120">
        <f t="shared" si="137"/>
        <v>0</v>
      </c>
      <c r="AU273" s="120">
        <f t="shared" si="138"/>
        <v>0</v>
      </c>
      <c r="AV273" s="120">
        <f t="shared" si="138"/>
        <v>0</v>
      </c>
      <c r="AW273" s="120">
        <f t="shared" si="138"/>
        <v>0</v>
      </c>
      <c r="AX273" s="120">
        <f t="shared" si="138"/>
        <v>0</v>
      </c>
      <c r="AY273" s="120">
        <f t="shared" si="138"/>
        <v>0</v>
      </c>
      <c r="AZ273" s="120">
        <f t="shared" si="138"/>
        <v>0</v>
      </c>
      <c r="BA273" s="120">
        <f t="shared" si="138"/>
        <v>0</v>
      </c>
      <c r="BB273" s="120">
        <f t="shared" si="138"/>
        <v>0</v>
      </c>
      <c r="BC273" s="120">
        <f t="shared" si="138"/>
        <v>0</v>
      </c>
      <c r="BD273" s="120">
        <f t="shared" si="138"/>
        <v>0</v>
      </c>
      <c r="BE273" s="120">
        <f t="shared" si="139"/>
        <v>0</v>
      </c>
      <c r="BF273" s="120">
        <f t="shared" si="139"/>
        <v>0</v>
      </c>
      <c r="BG273" s="120">
        <f t="shared" si="139"/>
        <v>0</v>
      </c>
      <c r="BH273" s="120">
        <f t="shared" si="139"/>
        <v>0</v>
      </c>
      <c r="BI273" s="120">
        <f t="shared" si="139"/>
        <v>0</v>
      </c>
      <c r="BJ273" s="120">
        <f t="shared" si="139"/>
        <v>0</v>
      </c>
      <c r="BK273" s="120">
        <f t="shared" si="139"/>
        <v>0</v>
      </c>
      <c r="BN273" s="116">
        <f t="shared" si="127"/>
        <v>13000</v>
      </c>
      <c r="BO273" s="120">
        <f t="shared" si="140"/>
        <v>0</v>
      </c>
      <c r="BP273" s="120">
        <f t="shared" si="140"/>
        <v>0</v>
      </c>
      <c r="BQ273" s="120">
        <f t="shared" si="140"/>
        <v>0</v>
      </c>
      <c r="BR273" s="120">
        <f t="shared" si="140"/>
        <v>0</v>
      </c>
      <c r="BS273" s="120">
        <f t="shared" si="140"/>
        <v>0</v>
      </c>
      <c r="BT273" s="120">
        <f t="shared" si="140"/>
        <v>0</v>
      </c>
      <c r="BU273" s="120">
        <f t="shared" si="140"/>
        <v>0</v>
      </c>
      <c r="BV273" s="120">
        <f t="shared" si="140"/>
        <v>0</v>
      </c>
      <c r="BW273" s="120">
        <f t="shared" si="140"/>
        <v>0</v>
      </c>
      <c r="BX273" s="120">
        <f t="shared" si="140"/>
        <v>0</v>
      </c>
      <c r="BY273" s="120">
        <f t="shared" si="141"/>
        <v>0</v>
      </c>
      <c r="BZ273" s="120">
        <f t="shared" si="141"/>
        <v>0</v>
      </c>
      <c r="CA273" s="120">
        <f t="shared" si="141"/>
        <v>0</v>
      </c>
      <c r="CB273" s="120">
        <f t="shared" si="141"/>
        <v>0</v>
      </c>
      <c r="CC273" s="120">
        <f t="shared" si="141"/>
        <v>0</v>
      </c>
      <c r="CD273" s="120">
        <f t="shared" si="141"/>
        <v>0</v>
      </c>
      <c r="CE273" s="120">
        <f t="shared" si="141"/>
        <v>0</v>
      </c>
      <c r="CF273" s="120">
        <f t="shared" si="141"/>
        <v>0</v>
      </c>
      <c r="CG273" s="120">
        <f t="shared" si="141"/>
        <v>0</v>
      </c>
      <c r="CH273" s="120">
        <f t="shared" si="141"/>
        <v>0</v>
      </c>
      <c r="CI273" s="120">
        <f t="shared" si="142"/>
        <v>0</v>
      </c>
      <c r="CJ273" s="120">
        <f t="shared" si="142"/>
        <v>0</v>
      </c>
      <c r="CK273" s="120">
        <f t="shared" si="142"/>
        <v>0</v>
      </c>
      <c r="CL273" s="120">
        <f t="shared" si="142"/>
        <v>0</v>
      </c>
      <c r="CM273" s="120">
        <f t="shared" si="142"/>
        <v>0</v>
      </c>
      <c r="CN273" s="120">
        <f t="shared" si="142"/>
        <v>0</v>
      </c>
      <c r="CO273" s="120">
        <f t="shared" si="142"/>
        <v>0</v>
      </c>
      <c r="CP273" s="120">
        <f t="shared" si="142"/>
        <v>0</v>
      </c>
      <c r="CQ273" s="120">
        <f t="shared" si="142"/>
        <v>0</v>
      </c>
      <c r="CR273" s="120">
        <f t="shared" si="142"/>
        <v>0</v>
      </c>
      <c r="CS273" s="120">
        <f t="shared" si="143"/>
        <v>0</v>
      </c>
      <c r="CT273" s="120">
        <f t="shared" si="143"/>
        <v>0</v>
      </c>
      <c r="CU273" s="120">
        <f t="shared" si="143"/>
        <v>0</v>
      </c>
      <c r="CV273" s="120">
        <f t="shared" si="143"/>
        <v>0</v>
      </c>
      <c r="CW273" s="120">
        <f t="shared" si="143"/>
        <v>0</v>
      </c>
      <c r="CX273" s="120">
        <f t="shared" si="143"/>
        <v>0</v>
      </c>
      <c r="CY273" s="120">
        <f t="shared" si="143"/>
        <v>0</v>
      </c>
    </row>
    <row r="274" spans="1:103" ht="12" hidden="1">
      <c r="A274" s="18"/>
      <c r="B274" s="18"/>
      <c r="C274" s="18"/>
      <c r="D274" s="18"/>
      <c r="E274" s="18"/>
      <c r="F274" s="18"/>
      <c r="G274" s="18"/>
      <c r="H274" s="18"/>
      <c r="I274" s="18"/>
      <c r="J274" s="18"/>
      <c r="K274" s="18"/>
      <c r="L274" s="18"/>
      <c r="M274" s="18"/>
      <c r="N274" s="18"/>
      <c r="O274" s="18"/>
      <c r="P274" s="18"/>
      <c r="Q274" s="18"/>
      <c r="R274" s="18"/>
      <c r="S274" s="18"/>
      <c r="T274" s="18"/>
      <c r="U274" s="18"/>
      <c r="Z274" s="116">
        <f t="shared" si="126"/>
        <v>14000</v>
      </c>
      <c r="AA274" s="120">
        <f t="shared" si="136"/>
        <v>0</v>
      </c>
      <c r="AB274" s="120">
        <f t="shared" si="136"/>
        <v>0</v>
      </c>
      <c r="AC274" s="120">
        <f t="shared" si="136"/>
        <v>0</v>
      </c>
      <c r="AD274" s="120">
        <f t="shared" si="136"/>
        <v>0</v>
      </c>
      <c r="AE274" s="120">
        <f t="shared" si="136"/>
        <v>0</v>
      </c>
      <c r="AF274" s="120">
        <f t="shared" si="136"/>
        <v>0</v>
      </c>
      <c r="AG274" s="120">
        <f t="shared" si="136"/>
        <v>0</v>
      </c>
      <c r="AH274" s="120">
        <f t="shared" si="136"/>
        <v>0</v>
      </c>
      <c r="AI274" s="120">
        <f t="shared" si="136"/>
        <v>0</v>
      </c>
      <c r="AJ274" s="120">
        <f t="shared" si="136"/>
        <v>0</v>
      </c>
      <c r="AK274" s="120">
        <f t="shared" si="137"/>
        <v>0</v>
      </c>
      <c r="AL274" s="120">
        <f t="shared" si="137"/>
        <v>0</v>
      </c>
      <c r="AM274" s="120">
        <f t="shared" si="137"/>
        <v>0</v>
      </c>
      <c r="AN274" s="120">
        <f t="shared" si="137"/>
        <v>0</v>
      </c>
      <c r="AO274" s="120">
        <f t="shared" si="137"/>
        <v>0</v>
      </c>
      <c r="AP274" s="120">
        <f t="shared" si="137"/>
        <v>0</v>
      </c>
      <c r="AQ274" s="120">
        <f t="shared" si="137"/>
        <v>0</v>
      </c>
      <c r="AR274" s="120">
        <f t="shared" si="137"/>
        <v>0</v>
      </c>
      <c r="AS274" s="120">
        <f t="shared" si="137"/>
        <v>0</v>
      </c>
      <c r="AT274" s="120">
        <f t="shared" si="137"/>
        <v>0</v>
      </c>
      <c r="AU274" s="120">
        <f t="shared" si="138"/>
        <v>0</v>
      </c>
      <c r="AV274" s="120">
        <f t="shared" si="138"/>
        <v>0</v>
      </c>
      <c r="AW274" s="120">
        <f t="shared" si="138"/>
        <v>0</v>
      </c>
      <c r="AX274" s="120">
        <f t="shared" si="138"/>
        <v>0</v>
      </c>
      <c r="AY274" s="120">
        <f t="shared" si="138"/>
        <v>0</v>
      </c>
      <c r="AZ274" s="120">
        <f t="shared" si="138"/>
        <v>0</v>
      </c>
      <c r="BA274" s="120">
        <f t="shared" si="138"/>
        <v>0</v>
      </c>
      <c r="BB274" s="120">
        <f t="shared" si="138"/>
        <v>0</v>
      </c>
      <c r="BC274" s="120">
        <f t="shared" si="138"/>
        <v>0</v>
      </c>
      <c r="BD274" s="120">
        <f t="shared" si="138"/>
        <v>0</v>
      </c>
      <c r="BE274" s="120">
        <f t="shared" si="139"/>
        <v>0</v>
      </c>
      <c r="BF274" s="120">
        <f t="shared" si="139"/>
        <v>0</v>
      </c>
      <c r="BG274" s="120">
        <f t="shared" si="139"/>
        <v>0</v>
      </c>
      <c r="BH274" s="120">
        <f t="shared" si="139"/>
        <v>0</v>
      </c>
      <c r="BI274" s="120">
        <f t="shared" si="139"/>
        <v>0</v>
      </c>
      <c r="BJ274" s="120">
        <f t="shared" si="139"/>
        <v>0</v>
      </c>
      <c r="BK274" s="120">
        <f t="shared" si="139"/>
        <v>0</v>
      </c>
      <c r="BN274" s="116">
        <f t="shared" si="127"/>
        <v>14000</v>
      </c>
      <c r="BO274" s="120">
        <f t="shared" si="140"/>
        <v>0</v>
      </c>
      <c r="BP274" s="120">
        <f t="shared" si="140"/>
        <v>0</v>
      </c>
      <c r="BQ274" s="120">
        <f t="shared" si="140"/>
        <v>0</v>
      </c>
      <c r="BR274" s="120">
        <f t="shared" si="140"/>
        <v>0</v>
      </c>
      <c r="BS274" s="120">
        <f t="shared" si="140"/>
        <v>0</v>
      </c>
      <c r="BT274" s="120">
        <f t="shared" si="140"/>
        <v>0</v>
      </c>
      <c r="BU274" s="120">
        <f t="shared" si="140"/>
        <v>0</v>
      </c>
      <c r="BV274" s="120">
        <f t="shared" si="140"/>
        <v>0</v>
      </c>
      <c r="BW274" s="120">
        <f t="shared" si="140"/>
        <v>0</v>
      </c>
      <c r="BX274" s="120">
        <f t="shared" si="140"/>
        <v>0</v>
      </c>
      <c r="BY274" s="120">
        <f t="shared" si="141"/>
        <v>0</v>
      </c>
      <c r="BZ274" s="120">
        <f t="shared" si="141"/>
        <v>0</v>
      </c>
      <c r="CA274" s="120">
        <f t="shared" si="141"/>
        <v>0</v>
      </c>
      <c r="CB274" s="120">
        <f t="shared" si="141"/>
        <v>0</v>
      </c>
      <c r="CC274" s="120">
        <f t="shared" si="141"/>
        <v>0</v>
      </c>
      <c r="CD274" s="120">
        <f t="shared" si="141"/>
        <v>0</v>
      </c>
      <c r="CE274" s="120">
        <f t="shared" si="141"/>
        <v>0</v>
      </c>
      <c r="CF274" s="120">
        <f t="shared" si="141"/>
        <v>0</v>
      </c>
      <c r="CG274" s="120">
        <f t="shared" si="141"/>
        <v>0</v>
      </c>
      <c r="CH274" s="120">
        <f t="shared" si="141"/>
        <v>0</v>
      </c>
      <c r="CI274" s="120">
        <f t="shared" si="142"/>
        <v>0</v>
      </c>
      <c r="CJ274" s="120">
        <f t="shared" si="142"/>
        <v>0</v>
      </c>
      <c r="CK274" s="120">
        <f t="shared" si="142"/>
        <v>0</v>
      </c>
      <c r="CL274" s="120">
        <f t="shared" si="142"/>
        <v>0</v>
      </c>
      <c r="CM274" s="120">
        <f t="shared" si="142"/>
        <v>0</v>
      </c>
      <c r="CN274" s="120">
        <f t="shared" si="142"/>
        <v>0</v>
      </c>
      <c r="CO274" s="120">
        <f t="shared" si="142"/>
        <v>0</v>
      </c>
      <c r="CP274" s="120">
        <f t="shared" si="142"/>
        <v>0</v>
      </c>
      <c r="CQ274" s="120">
        <f t="shared" si="142"/>
        <v>0</v>
      </c>
      <c r="CR274" s="120">
        <f t="shared" si="142"/>
        <v>0</v>
      </c>
      <c r="CS274" s="120">
        <f t="shared" si="143"/>
        <v>0</v>
      </c>
      <c r="CT274" s="120">
        <f t="shared" si="143"/>
        <v>0</v>
      </c>
      <c r="CU274" s="120">
        <f t="shared" si="143"/>
        <v>0</v>
      </c>
      <c r="CV274" s="120">
        <f t="shared" si="143"/>
        <v>0</v>
      </c>
      <c r="CW274" s="120">
        <f t="shared" si="143"/>
        <v>0</v>
      </c>
      <c r="CX274" s="120">
        <f t="shared" si="143"/>
        <v>0</v>
      </c>
      <c r="CY274" s="120">
        <f t="shared" si="143"/>
        <v>0</v>
      </c>
    </row>
    <row r="275" spans="1:103" ht="12" hidden="1">
      <c r="A275" s="18"/>
      <c r="B275" s="18"/>
      <c r="C275" s="18"/>
      <c r="D275" s="18"/>
      <c r="E275" s="18"/>
      <c r="F275" s="18"/>
      <c r="G275" s="18"/>
      <c r="H275" s="18"/>
      <c r="I275" s="18"/>
      <c r="J275" s="18"/>
      <c r="K275" s="18"/>
      <c r="L275" s="18"/>
      <c r="M275" s="18"/>
      <c r="N275" s="18"/>
      <c r="O275" s="18"/>
      <c r="P275" s="18"/>
      <c r="Q275" s="18"/>
      <c r="R275" s="18"/>
      <c r="S275" s="18"/>
      <c r="T275" s="18"/>
      <c r="U275" s="18"/>
      <c r="Z275" s="116">
        <f t="shared" si="126"/>
        <v>15000</v>
      </c>
      <c r="AA275" s="120">
        <f aca="true" t="shared" si="144" ref="AA275:AJ283">_xlfn.SUMIFS($C$48:$C$123,$E$48:$E$123,AA$150,$D$48:$D$123,$Z275,$B$48:$B$123,$Z$242)</f>
        <v>0</v>
      </c>
      <c r="AB275" s="120">
        <f t="shared" si="144"/>
        <v>0</v>
      </c>
      <c r="AC275" s="120">
        <f t="shared" si="144"/>
        <v>0</v>
      </c>
      <c r="AD275" s="120">
        <f t="shared" si="144"/>
        <v>0</v>
      </c>
      <c r="AE275" s="120">
        <f t="shared" si="144"/>
        <v>0</v>
      </c>
      <c r="AF275" s="120">
        <f t="shared" si="144"/>
        <v>0</v>
      </c>
      <c r="AG275" s="120">
        <f t="shared" si="144"/>
        <v>0</v>
      </c>
      <c r="AH275" s="120">
        <f t="shared" si="144"/>
        <v>0</v>
      </c>
      <c r="AI275" s="120">
        <f t="shared" si="144"/>
        <v>0</v>
      </c>
      <c r="AJ275" s="120">
        <f t="shared" si="144"/>
        <v>0</v>
      </c>
      <c r="AK275" s="120">
        <f aca="true" t="shared" si="145" ref="AK275:AT283">_xlfn.SUMIFS($C$48:$C$123,$E$48:$E$123,AK$150,$D$48:$D$123,$Z275,$B$48:$B$123,$Z$242)</f>
        <v>0</v>
      </c>
      <c r="AL275" s="120">
        <f t="shared" si="145"/>
        <v>0</v>
      </c>
      <c r="AM275" s="120">
        <f t="shared" si="145"/>
        <v>0</v>
      </c>
      <c r="AN275" s="120">
        <f t="shared" si="145"/>
        <v>0</v>
      </c>
      <c r="AO275" s="120">
        <f t="shared" si="145"/>
        <v>0</v>
      </c>
      <c r="AP275" s="120">
        <f t="shared" si="145"/>
        <v>0</v>
      </c>
      <c r="AQ275" s="120">
        <f t="shared" si="145"/>
        <v>0</v>
      </c>
      <c r="AR275" s="120">
        <f t="shared" si="145"/>
        <v>0</v>
      </c>
      <c r="AS275" s="120">
        <f t="shared" si="145"/>
        <v>0</v>
      </c>
      <c r="AT275" s="120">
        <f t="shared" si="145"/>
        <v>0</v>
      </c>
      <c r="AU275" s="120">
        <f aca="true" t="shared" si="146" ref="AU275:BD283">_xlfn.SUMIFS($C$48:$C$123,$E$48:$E$123,AU$150,$D$48:$D$123,$Z275,$B$48:$B$123,$Z$242)</f>
        <v>0</v>
      </c>
      <c r="AV275" s="120">
        <f t="shared" si="146"/>
        <v>0</v>
      </c>
      <c r="AW275" s="120">
        <f t="shared" si="146"/>
        <v>0</v>
      </c>
      <c r="AX275" s="120">
        <f t="shared" si="146"/>
        <v>0</v>
      </c>
      <c r="AY275" s="120">
        <f t="shared" si="146"/>
        <v>0</v>
      </c>
      <c r="AZ275" s="120">
        <f t="shared" si="146"/>
        <v>0</v>
      </c>
      <c r="BA275" s="120">
        <f t="shared" si="146"/>
        <v>0</v>
      </c>
      <c r="BB275" s="120">
        <f t="shared" si="146"/>
        <v>0</v>
      </c>
      <c r="BC275" s="120">
        <f t="shared" si="146"/>
        <v>0</v>
      </c>
      <c r="BD275" s="120">
        <f t="shared" si="146"/>
        <v>0</v>
      </c>
      <c r="BE275" s="120">
        <f aca="true" t="shared" si="147" ref="BE275:BK283">_xlfn.SUMIFS($C$48:$C$123,$E$48:$E$123,BE$150,$D$48:$D$123,$Z275,$B$48:$B$123,$Z$242)</f>
        <v>0</v>
      </c>
      <c r="BF275" s="120">
        <f t="shared" si="147"/>
        <v>0</v>
      </c>
      <c r="BG275" s="120">
        <f t="shared" si="147"/>
        <v>0</v>
      </c>
      <c r="BH275" s="120">
        <f t="shared" si="147"/>
        <v>0</v>
      </c>
      <c r="BI275" s="120">
        <f t="shared" si="147"/>
        <v>0</v>
      </c>
      <c r="BJ275" s="120">
        <f t="shared" si="147"/>
        <v>0</v>
      </c>
      <c r="BK275" s="120">
        <f t="shared" si="147"/>
        <v>0</v>
      </c>
      <c r="BN275" s="116">
        <f t="shared" si="127"/>
        <v>15000</v>
      </c>
      <c r="BO275" s="120">
        <f aca="true" t="shared" si="148" ref="BO275:BX283">_xlfn.SUMIFS($C$48:$C$123,$E$48:$E$123,BO$150,$D$48:$D$123,$Z275,$B$48:$B$123,$Z$242)</f>
        <v>0</v>
      </c>
      <c r="BP275" s="120">
        <f t="shared" si="148"/>
        <v>0</v>
      </c>
      <c r="BQ275" s="120">
        <f t="shared" si="148"/>
        <v>0</v>
      </c>
      <c r="BR275" s="120">
        <f t="shared" si="148"/>
        <v>0</v>
      </c>
      <c r="BS275" s="120">
        <f t="shared" si="148"/>
        <v>0</v>
      </c>
      <c r="BT275" s="120">
        <f t="shared" si="148"/>
        <v>0</v>
      </c>
      <c r="BU275" s="120">
        <f t="shared" si="148"/>
        <v>0</v>
      </c>
      <c r="BV275" s="120">
        <f t="shared" si="148"/>
        <v>0</v>
      </c>
      <c r="BW275" s="120">
        <f t="shared" si="148"/>
        <v>0</v>
      </c>
      <c r="BX275" s="120">
        <f t="shared" si="148"/>
        <v>0</v>
      </c>
      <c r="BY275" s="120">
        <f aca="true" t="shared" si="149" ref="BY275:CH283">_xlfn.SUMIFS($C$48:$C$123,$E$48:$E$123,BY$150,$D$48:$D$123,$Z275,$B$48:$B$123,$Z$242)</f>
        <v>0</v>
      </c>
      <c r="BZ275" s="120">
        <f t="shared" si="149"/>
        <v>0</v>
      </c>
      <c r="CA275" s="120">
        <f t="shared" si="149"/>
        <v>0</v>
      </c>
      <c r="CB275" s="120">
        <f t="shared" si="149"/>
        <v>0</v>
      </c>
      <c r="CC275" s="120">
        <f t="shared" si="149"/>
        <v>0</v>
      </c>
      <c r="CD275" s="120">
        <f t="shared" si="149"/>
        <v>0</v>
      </c>
      <c r="CE275" s="120">
        <f t="shared" si="149"/>
        <v>0</v>
      </c>
      <c r="CF275" s="120">
        <f t="shared" si="149"/>
        <v>0</v>
      </c>
      <c r="CG275" s="120">
        <f t="shared" si="149"/>
        <v>0</v>
      </c>
      <c r="CH275" s="120">
        <f t="shared" si="149"/>
        <v>0</v>
      </c>
      <c r="CI275" s="120">
        <f aca="true" t="shared" si="150" ref="CI275:CR283">_xlfn.SUMIFS($C$48:$C$123,$E$48:$E$123,CI$150,$D$48:$D$123,$Z275,$B$48:$B$123,$Z$242)</f>
        <v>0</v>
      </c>
      <c r="CJ275" s="120">
        <f t="shared" si="150"/>
        <v>0</v>
      </c>
      <c r="CK275" s="120">
        <f t="shared" si="150"/>
        <v>0</v>
      </c>
      <c r="CL275" s="120">
        <f t="shared" si="150"/>
        <v>0</v>
      </c>
      <c r="CM275" s="120">
        <f t="shared" si="150"/>
        <v>0</v>
      </c>
      <c r="CN275" s="120">
        <f t="shared" si="150"/>
        <v>0</v>
      </c>
      <c r="CO275" s="120">
        <f t="shared" si="150"/>
        <v>0</v>
      </c>
      <c r="CP275" s="120">
        <f t="shared" si="150"/>
        <v>0</v>
      </c>
      <c r="CQ275" s="120">
        <f t="shared" si="150"/>
        <v>0</v>
      </c>
      <c r="CR275" s="120">
        <f t="shared" si="150"/>
        <v>0</v>
      </c>
      <c r="CS275" s="120">
        <f aca="true" t="shared" si="151" ref="CS275:CY283">_xlfn.SUMIFS($C$48:$C$123,$E$48:$E$123,CS$150,$D$48:$D$123,$Z275,$B$48:$B$123,$Z$242)</f>
        <v>0</v>
      </c>
      <c r="CT275" s="120">
        <f t="shared" si="151"/>
        <v>0</v>
      </c>
      <c r="CU275" s="120">
        <f t="shared" si="151"/>
        <v>0</v>
      </c>
      <c r="CV275" s="120">
        <f t="shared" si="151"/>
        <v>0</v>
      </c>
      <c r="CW275" s="120">
        <f t="shared" si="151"/>
        <v>0</v>
      </c>
      <c r="CX275" s="120">
        <f t="shared" si="151"/>
        <v>0</v>
      </c>
      <c r="CY275" s="120">
        <f t="shared" si="151"/>
        <v>0</v>
      </c>
    </row>
    <row r="276" spans="1:103" ht="12" hidden="1">
      <c r="A276" s="18"/>
      <c r="B276" s="18"/>
      <c r="C276" s="18"/>
      <c r="D276" s="18"/>
      <c r="E276" s="18"/>
      <c r="F276" s="18"/>
      <c r="G276" s="18"/>
      <c r="H276" s="18"/>
      <c r="I276" s="18"/>
      <c r="J276" s="18"/>
      <c r="K276" s="18"/>
      <c r="L276" s="18"/>
      <c r="M276" s="18"/>
      <c r="N276" s="18"/>
      <c r="O276" s="18"/>
      <c r="P276" s="18"/>
      <c r="Q276" s="18"/>
      <c r="R276" s="18"/>
      <c r="S276" s="18"/>
      <c r="T276" s="18"/>
      <c r="U276" s="18"/>
      <c r="Z276" s="116">
        <f t="shared" si="126"/>
        <v>17000</v>
      </c>
      <c r="AA276" s="120">
        <f t="shared" si="144"/>
        <v>0</v>
      </c>
      <c r="AB276" s="120">
        <f t="shared" si="144"/>
        <v>0</v>
      </c>
      <c r="AC276" s="120">
        <f t="shared" si="144"/>
        <v>0</v>
      </c>
      <c r="AD276" s="120">
        <f t="shared" si="144"/>
        <v>0</v>
      </c>
      <c r="AE276" s="120">
        <f t="shared" si="144"/>
        <v>0</v>
      </c>
      <c r="AF276" s="120">
        <f t="shared" si="144"/>
        <v>0</v>
      </c>
      <c r="AG276" s="120">
        <f t="shared" si="144"/>
        <v>0</v>
      </c>
      <c r="AH276" s="120">
        <f t="shared" si="144"/>
        <v>0</v>
      </c>
      <c r="AI276" s="120">
        <f t="shared" si="144"/>
        <v>0</v>
      </c>
      <c r="AJ276" s="120">
        <f t="shared" si="144"/>
        <v>0</v>
      </c>
      <c r="AK276" s="120">
        <f t="shared" si="145"/>
        <v>0</v>
      </c>
      <c r="AL276" s="120">
        <f t="shared" si="145"/>
        <v>0</v>
      </c>
      <c r="AM276" s="120">
        <f t="shared" si="145"/>
        <v>0</v>
      </c>
      <c r="AN276" s="120">
        <f t="shared" si="145"/>
        <v>0</v>
      </c>
      <c r="AO276" s="120">
        <f t="shared" si="145"/>
        <v>0</v>
      </c>
      <c r="AP276" s="120">
        <f t="shared" si="145"/>
        <v>0</v>
      </c>
      <c r="AQ276" s="120">
        <f t="shared" si="145"/>
        <v>0</v>
      </c>
      <c r="AR276" s="120">
        <f t="shared" si="145"/>
        <v>0</v>
      </c>
      <c r="AS276" s="120">
        <f t="shared" si="145"/>
        <v>0</v>
      </c>
      <c r="AT276" s="120">
        <f t="shared" si="145"/>
        <v>0</v>
      </c>
      <c r="AU276" s="120">
        <f t="shared" si="146"/>
        <v>0</v>
      </c>
      <c r="AV276" s="120">
        <f t="shared" si="146"/>
        <v>0</v>
      </c>
      <c r="AW276" s="120">
        <f t="shared" si="146"/>
        <v>0</v>
      </c>
      <c r="AX276" s="120">
        <f t="shared" si="146"/>
        <v>0</v>
      </c>
      <c r="AY276" s="120">
        <f t="shared" si="146"/>
        <v>0</v>
      </c>
      <c r="AZ276" s="120">
        <f t="shared" si="146"/>
        <v>0</v>
      </c>
      <c r="BA276" s="120">
        <f t="shared" si="146"/>
        <v>0</v>
      </c>
      <c r="BB276" s="120">
        <f t="shared" si="146"/>
        <v>0</v>
      </c>
      <c r="BC276" s="120">
        <f t="shared" si="146"/>
        <v>0</v>
      </c>
      <c r="BD276" s="120">
        <f t="shared" si="146"/>
        <v>0</v>
      </c>
      <c r="BE276" s="120">
        <f t="shared" si="147"/>
        <v>0</v>
      </c>
      <c r="BF276" s="120">
        <f t="shared" si="147"/>
        <v>0</v>
      </c>
      <c r="BG276" s="120">
        <f t="shared" si="147"/>
        <v>0</v>
      </c>
      <c r="BH276" s="120">
        <f t="shared" si="147"/>
        <v>0</v>
      </c>
      <c r="BI276" s="120">
        <f t="shared" si="147"/>
        <v>0</v>
      </c>
      <c r="BJ276" s="120">
        <f t="shared" si="147"/>
        <v>0</v>
      </c>
      <c r="BK276" s="120">
        <f t="shared" si="147"/>
        <v>0</v>
      </c>
      <c r="BN276" s="116">
        <f t="shared" si="127"/>
        <v>17000</v>
      </c>
      <c r="BO276" s="120">
        <f t="shared" si="148"/>
        <v>0</v>
      </c>
      <c r="BP276" s="120">
        <f t="shared" si="148"/>
        <v>0</v>
      </c>
      <c r="BQ276" s="120">
        <f t="shared" si="148"/>
        <v>0</v>
      </c>
      <c r="BR276" s="120">
        <f t="shared" si="148"/>
        <v>0</v>
      </c>
      <c r="BS276" s="120">
        <f t="shared" si="148"/>
        <v>0</v>
      </c>
      <c r="BT276" s="120">
        <f t="shared" si="148"/>
        <v>0</v>
      </c>
      <c r="BU276" s="120">
        <f t="shared" si="148"/>
        <v>0</v>
      </c>
      <c r="BV276" s="120">
        <f t="shared" si="148"/>
        <v>0</v>
      </c>
      <c r="BW276" s="120">
        <f t="shared" si="148"/>
        <v>0</v>
      </c>
      <c r="BX276" s="120">
        <f t="shared" si="148"/>
        <v>0</v>
      </c>
      <c r="BY276" s="120">
        <f t="shared" si="149"/>
        <v>0</v>
      </c>
      <c r="BZ276" s="120">
        <f t="shared" si="149"/>
        <v>0</v>
      </c>
      <c r="CA276" s="120">
        <f t="shared" si="149"/>
        <v>0</v>
      </c>
      <c r="CB276" s="120">
        <f t="shared" si="149"/>
        <v>0</v>
      </c>
      <c r="CC276" s="120">
        <f t="shared" si="149"/>
        <v>0</v>
      </c>
      <c r="CD276" s="120">
        <f t="shared" si="149"/>
        <v>0</v>
      </c>
      <c r="CE276" s="120">
        <f t="shared" si="149"/>
        <v>0</v>
      </c>
      <c r="CF276" s="120">
        <f t="shared" si="149"/>
        <v>0</v>
      </c>
      <c r="CG276" s="120">
        <f t="shared" si="149"/>
        <v>0</v>
      </c>
      <c r="CH276" s="120">
        <f t="shared" si="149"/>
        <v>0</v>
      </c>
      <c r="CI276" s="120">
        <f t="shared" si="150"/>
        <v>0</v>
      </c>
      <c r="CJ276" s="120">
        <f t="shared" si="150"/>
        <v>0</v>
      </c>
      <c r="CK276" s="120">
        <f t="shared" si="150"/>
        <v>0</v>
      </c>
      <c r="CL276" s="120">
        <f t="shared" si="150"/>
        <v>0</v>
      </c>
      <c r="CM276" s="120">
        <f t="shared" si="150"/>
        <v>0</v>
      </c>
      <c r="CN276" s="120">
        <f t="shared" si="150"/>
        <v>0</v>
      </c>
      <c r="CO276" s="120">
        <f t="shared" si="150"/>
        <v>0</v>
      </c>
      <c r="CP276" s="120">
        <f t="shared" si="150"/>
        <v>0</v>
      </c>
      <c r="CQ276" s="120">
        <f t="shared" si="150"/>
        <v>0</v>
      </c>
      <c r="CR276" s="120">
        <f t="shared" si="150"/>
        <v>0</v>
      </c>
      <c r="CS276" s="120">
        <f t="shared" si="151"/>
        <v>0</v>
      </c>
      <c r="CT276" s="120">
        <f t="shared" si="151"/>
        <v>0</v>
      </c>
      <c r="CU276" s="120">
        <f t="shared" si="151"/>
        <v>0</v>
      </c>
      <c r="CV276" s="120">
        <f t="shared" si="151"/>
        <v>0</v>
      </c>
      <c r="CW276" s="120">
        <f t="shared" si="151"/>
        <v>0</v>
      </c>
      <c r="CX276" s="120">
        <f t="shared" si="151"/>
        <v>0</v>
      </c>
      <c r="CY276" s="120">
        <f t="shared" si="151"/>
        <v>0</v>
      </c>
    </row>
    <row r="277" spans="1:103" ht="12" hidden="1">
      <c r="A277" s="18"/>
      <c r="B277" s="18"/>
      <c r="C277" s="18"/>
      <c r="D277" s="18"/>
      <c r="E277" s="18"/>
      <c r="F277" s="18"/>
      <c r="G277" s="18"/>
      <c r="H277" s="18"/>
      <c r="I277" s="18"/>
      <c r="J277" s="18"/>
      <c r="K277" s="18"/>
      <c r="L277" s="18"/>
      <c r="M277" s="18"/>
      <c r="N277" s="18"/>
      <c r="O277" s="18"/>
      <c r="P277" s="18"/>
      <c r="Q277" s="18"/>
      <c r="R277" s="18"/>
      <c r="S277" s="18"/>
      <c r="T277" s="18"/>
      <c r="U277" s="18"/>
      <c r="Z277" s="116">
        <f t="shared" si="126"/>
        <v>18000</v>
      </c>
      <c r="AA277" s="120">
        <f t="shared" si="144"/>
        <v>0</v>
      </c>
      <c r="AB277" s="120">
        <f t="shared" si="144"/>
        <v>0</v>
      </c>
      <c r="AC277" s="120">
        <f t="shared" si="144"/>
        <v>0</v>
      </c>
      <c r="AD277" s="120">
        <f t="shared" si="144"/>
        <v>0</v>
      </c>
      <c r="AE277" s="120">
        <f t="shared" si="144"/>
        <v>0</v>
      </c>
      <c r="AF277" s="120">
        <f t="shared" si="144"/>
        <v>0</v>
      </c>
      <c r="AG277" s="120">
        <f t="shared" si="144"/>
        <v>0</v>
      </c>
      <c r="AH277" s="120">
        <f t="shared" si="144"/>
        <v>0</v>
      </c>
      <c r="AI277" s="120">
        <f t="shared" si="144"/>
        <v>0</v>
      </c>
      <c r="AJ277" s="120">
        <f t="shared" si="144"/>
        <v>0</v>
      </c>
      <c r="AK277" s="120">
        <f t="shared" si="145"/>
        <v>0</v>
      </c>
      <c r="AL277" s="120">
        <f t="shared" si="145"/>
        <v>0</v>
      </c>
      <c r="AM277" s="120">
        <f t="shared" si="145"/>
        <v>0</v>
      </c>
      <c r="AN277" s="120">
        <f t="shared" si="145"/>
        <v>0</v>
      </c>
      <c r="AO277" s="120">
        <f t="shared" si="145"/>
        <v>0</v>
      </c>
      <c r="AP277" s="120">
        <f t="shared" si="145"/>
        <v>0</v>
      </c>
      <c r="AQ277" s="120">
        <f t="shared" si="145"/>
        <v>0</v>
      </c>
      <c r="AR277" s="120">
        <f t="shared" si="145"/>
        <v>0</v>
      </c>
      <c r="AS277" s="120">
        <f t="shared" si="145"/>
        <v>0</v>
      </c>
      <c r="AT277" s="120">
        <f t="shared" si="145"/>
        <v>0</v>
      </c>
      <c r="AU277" s="120">
        <f t="shared" si="146"/>
        <v>0</v>
      </c>
      <c r="AV277" s="120">
        <f t="shared" si="146"/>
        <v>0</v>
      </c>
      <c r="AW277" s="120">
        <f t="shared" si="146"/>
        <v>0</v>
      </c>
      <c r="AX277" s="120">
        <f t="shared" si="146"/>
        <v>0</v>
      </c>
      <c r="AY277" s="120">
        <f t="shared" si="146"/>
        <v>0</v>
      </c>
      <c r="AZ277" s="120">
        <f t="shared" si="146"/>
        <v>0</v>
      </c>
      <c r="BA277" s="120">
        <f t="shared" si="146"/>
        <v>0</v>
      </c>
      <c r="BB277" s="120">
        <f t="shared" si="146"/>
        <v>0</v>
      </c>
      <c r="BC277" s="120">
        <f t="shared" si="146"/>
        <v>0</v>
      </c>
      <c r="BD277" s="120">
        <f t="shared" si="146"/>
        <v>0</v>
      </c>
      <c r="BE277" s="120">
        <f t="shared" si="147"/>
        <v>0</v>
      </c>
      <c r="BF277" s="120">
        <f t="shared" si="147"/>
        <v>0</v>
      </c>
      <c r="BG277" s="120">
        <f t="shared" si="147"/>
        <v>0</v>
      </c>
      <c r="BH277" s="120">
        <f t="shared" si="147"/>
        <v>0</v>
      </c>
      <c r="BI277" s="120">
        <f t="shared" si="147"/>
        <v>0</v>
      </c>
      <c r="BJ277" s="120">
        <f t="shared" si="147"/>
        <v>0</v>
      </c>
      <c r="BK277" s="120">
        <f t="shared" si="147"/>
        <v>0</v>
      </c>
      <c r="BN277" s="116">
        <f t="shared" si="127"/>
        <v>18000</v>
      </c>
      <c r="BO277" s="120">
        <f t="shared" si="148"/>
        <v>0</v>
      </c>
      <c r="BP277" s="120">
        <f t="shared" si="148"/>
        <v>0</v>
      </c>
      <c r="BQ277" s="120">
        <f t="shared" si="148"/>
        <v>0</v>
      </c>
      <c r="BR277" s="120">
        <f t="shared" si="148"/>
        <v>0</v>
      </c>
      <c r="BS277" s="120">
        <f t="shared" si="148"/>
        <v>0</v>
      </c>
      <c r="BT277" s="120">
        <f t="shared" si="148"/>
        <v>0</v>
      </c>
      <c r="BU277" s="120">
        <f t="shared" si="148"/>
        <v>0</v>
      </c>
      <c r="BV277" s="120">
        <f t="shared" si="148"/>
        <v>0</v>
      </c>
      <c r="BW277" s="120">
        <f t="shared" si="148"/>
        <v>0</v>
      </c>
      <c r="BX277" s="120">
        <f t="shared" si="148"/>
        <v>0</v>
      </c>
      <c r="BY277" s="120">
        <f t="shared" si="149"/>
        <v>0</v>
      </c>
      <c r="BZ277" s="120">
        <f t="shared" si="149"/>
        <v>0</v>
      </c>
      <c r="CA277" s="120">
        <f t="shared" si="149"/>
        <v>0</v>
      </c>
      <c r="CB277" s="120">
        <f t="shared" si="149"/>
        <v>0</v>
      </c>
      <c r="CC277" s="120">
        <f t="shared" si="149"/>
        <v>0</v>
      </c>
      <c r="CD277" s="120">
        <f t="shared" si="149"/>
        <v>0</v>
      </c>
      <c r="CE277" s="120">
        <f t="shared" si="149"/>
        <v>0</v>
      </c>
      <c r="CF277" s="120">
        <f t="shared" si="149"/>
        <v>0</v>
      </c>
      <c r="CG277" s="120">
        <f t="shared" si="149"/>
        <v>0</v>
      </c>
      <c r="CH277" s="120">
        <f t="shared" si="149"/>
        <v>0</v>
      </c>
      <c r="CI277" s="120">
        <f t="shared" si="150"/>
        <v>0</v>
      </c>
      <c r="CJ277" s="120">
        <f t="shared" si="150"/>
        <v>0</v>
      </c>
      <c r="CK277" s="120">
        <f t="shared" si="150"/>
        <v>0</v>
      </c>
      <c r="CL277" s="120">
        <f t="shared" si="150"/>
        <v>0</v>
      </c>
      <c r="CM277" s="120">
        <f t="shared" si="150"/>
        <v>0</v>
      </c>
      <c r="CN277" s="120">
        <f t="shared" si="150"/>
        <v>0</v>
      </c>
      <c r="CO277" s="120">
        <f t="shared" si="150"/>
        <v>0</v>
      </c>
      <c r="CP277" s="120">
        <f t="shared" si="150"/>
        <v>0</v>
      </c>
      <c r="CQ277" s="120">
        <f t="shared" si="150"/>
        <v>0</v>
      </c>
      <c r="CR277" s="120">
        <f t="shared" si="150"/>
        <v>0</v>
      </c>
      <c r="CS277" s="120">
        <f t="shared" si="151"/>
        <v>0</v>
      </c>
      <c r="CT277" s="120">
        <f t="shared" si="151"/>
        <v>0</v>
      </c>
      <c r="CU277" s="120">
        <f t="shared" si="151"/>
        <v>0</v>
      </c>
      <c r="CV277" s="120">
        <f t="shared" si="151"/>
        <v>0</v>
      </c>
      <c r="CW277" s="120">
        <f t="shared" si="151"/>
        <v>0</v>
      </c>
      <c r="CX277" s="120">
        <f t="shared" si="151"/>
        <v>0</v>
      </c>
      <c r="CY277" s="120">
        <f t="shared" si="151"/>
        <v>0</v>
      </c>
    </row>
    <row r="278" spans="1:103" ht="12" hidden="1">
      <c r="A278" s="18"/>
      <c r="B278" s="18"/>
      <c r="C278" s="18"/>
      <c r="D278" s="18"/>
      <c r="E278" s="18"/>
      <c r="F278" s="18"/>
      <c r="G278" s="18"/>
      <c r="H278" s="18"/>
      <c r="I278" s="18"/>
      <c r="J278" s="18"/>
      <c r="K278" s="18"/>
      <c r="L278" s="18"/>
      <c r="M278" s="18"/>
      <c r="N278" s="18"/>
      <c r="O278" s="18"/>
      <c r="P278" s="18"/>
      <c r="Q278" s="18"/>
      <c r="R278" s="18"/>
      <c r="S278" s="18"/>
      <c r="T278" s="18"/>
      <c r="U278" s="18"/>
      <c r="Z278" s="116">
        <f t="shared" si="126"/>
        <v>20000</v>
      </c>
      <c r="AA278" s="120">
        <f t="shared" si="144"/>
        <v>0</v>
      </c>
      <c r="AB278" s="120">
        <f t="shared" si="144"/>
        <v>0</v>
      </c>
      <c r="AC278" s="120">
        <f t="shared" si="144"/>
        <v>0</v>
      </c>
      <c r="AD278" s="120">
        <f t="shared" si="144"/>
        <v>0</v>
      </c>
      <c r="AE278" s="120">
        <f t="shared" si="144"/>
        <v>0</v>
      </c>
      <c r="AF278" s="120">
        <f t="shared" si="144"/>
        <v>0</v>
      </c>
      <c r="AG278" s="120">
        <f t="shared" si="144"/>
        <v>0</v>
      </c>
      <c r="AH278" s="120">
        <f t="shared" si="144"/>
        <v>0</v>
      </c>
      <c r="AI278" s="120">
        <f t="shared" si="144"/>
        <v>0</v>
      </c>
      <c r="AJ278" s="120">
        <f t="shared" si="144"/>
        <v>0</v>
      </c>
      <c r="AK278" s="120">
        <f t="shared" si="145"/>
        <v>0</v>
      </c>
      <c r="AL278" s="120">
        <f t="shared" si="145"/>
        <v>0</v>
      </c>
      <c r="AM278" s="120">
        <f t="shared" si="145"/>
        <v>0</v>
      </c>
      <c r="AN278" s="120">
        <f t="shared" si="145"/>
        <v>0</v>
      </c>
      <c r="AO278" s="120">
        <f t="shared" si="145"/>
        <v>0</v>
      </c>
      <c r="AP278" s="120">
        <f t="shared" si="145"/>
        <v>0</v>
      </c>
      <c r="AQ278" s="120">
        <f t="shared" si="145"/>
        <v>0</v>
      </c>
      <c r="AR278" s="120">
        <f t="shared" si="145"/>
        <v>0</v>
      </c>
      <c r="AS278" s="120">
        <f t="shared" si="145"/>
        <v>0</v>
      </c>
      <c r="AT278" s="120">
        <f t="shared" si="145"/>
        <v>0</v>
      </c>
      <c r="AU278" s="120">
        <f t="shared" si="146"/>
        <v>0</v>
      </c>
      <c r="AV278" s="120">
        <f t="shared" si="146"/>
        <v>0</v>
      </c>
      <c r="AW278" s="120">
        <f t="shared" si="146"/>
        <v>0</v>
      </c>
      <c r="AX278" s="120">
        <f t="shared" si="146"/>
        <v>0</v>
      </c>
      <c r="AY278" s="120">
        <f t="shared" si="146"/>
        <v>0</v>
      </c>
      <c r="AZ278" s="120">
        <f t="shared" si="146"/>
        <v>0</v>
      </c>
      <c r="BA278" s="120">
        <f t="shared" si="146"/>
        <v>0</v>
      </c>
      <c r="BB278" s="120">
        <f t="shared" si="146"/>
        <v>0</v>
      </c>
      <c r="BC278" s="120">
        <f t="shared" si="146"/>
        <v>0</v>
      </c>
      <c r="BD278" s="120">
        <f t="shared" si="146"/>
        <v>0</v>
      </c>
      <c r="BE278" s="120">
        <f t="shared" si="147"/>
        <v>0</v>
      </c>
      <c r="BF278" s="120">
        <f t="shared" si="147"/>
        <v>0</v>
      </c>
      <c r="BG278" s="120">
        <f t="shared" si="147"/>
        <v>0</v>
      </c>
      <c r="BH278" s="120">
        <f t="shared" si="147"/>
        <v>0</v>
      </c>
      <c r="BI278" s="120">
        <f t="shared" si="147"/>
        <v>0</v>
      </c>
      <c r="BJ278" s="120">
        <f t="shared" si="147"/>
        <v>0</v>
      </c>
      <c r="BK278" s="120">
        <f t="shared" si="147"/>
        <v>0</v>
      </c>
      <c r="BN278" s="116">
        <f t="shared" si="127"/>
        <v>20000</v>
      </c>
      <c r="BO278" s="120">
        <f t="shared" si="148"/>
        <v>0</v>
      </c>
      <c r="BP278" s="120">
        <f t="shared" si="148"/>
        <v>0</v>
      </c>
      <c r="BQ278" s="120">
        <f t="shared" si="148"/>
        <v>0</v>
      </c>
      <c r="BR278" s="120">
        <f t="shared" si="148"/>
        <v>0</v>
      </c>
      <c r="BS278" s="120">
        <f t="shared" si="148"/>
        <v>0</v>
      </c>
      <c r="BT278" s="120">
        <f t="shared" si="148"/>
        <v>0</v>
      </c>
      <c r="BU278" s="120">
        <f t="shared" si="148"/>
        <v>0</v>
      </c>
      <c r="BV278" s="120">
        <f t="shared" si="148"/>
        <v>0</v>
      </c>
      <c r="BW278" s="120">
        <f t="shared" si="148"/>
        <v>0</v>
      </c>
      <c r="BX278" s="120">
        <f t="shared" si="148"/>
        <v>0</v>
      </c>
      <c r="BY278" s="120">
        <f t="shared" si="149"/>
        <v>0</v>
      </c>
      <c r="BZ278" s="120">
        <f t="shared" si="149"/>
        <v>0</v>
      </c>
      <c r="CA278" s="120">
        <f t="shared" si="149"/>
        <v>0</v>
      </c>
      <c r="CB278" s="120">
        <f t="shared" si="149"/>
        <v>0</v>
      </c>
      <c r="CC278" s="120">
        <f t="shared" si="149"/>
        <v>0</v>
      </c>
      <c r="CD278" s="120">
        <f t="shared" si="149"/>
        <v>0</v>
      </c>
      <c r="CE278" s="120">
        <f t="shared" si="149"/>
        <v>0</v>
      </c>
      <c r="CF278" s="120">
        <f t="shared" si="149"/>
        <v>0</v>
      </c>
      <c r="CG278" s="120">
        <f t="shared" si="149"/>
        <v>0</v>
      </c>
      <c r="CH278" s="120">
        <f t="shared" si="149"/>
        <v>0</v>
      </c>
      <c r="CI278" s="120">
        <f t="shared" si="150"/>
        <v>0</v>
      </c>
      <c r="CJ278" s="120">
        <f t="shared" si="150"/>
        <v>0</v>
      </c>
      <c r="CK278" s="120">
        <f t="shared" si="150"/>
        <v>0</v>
      </c>
      <c r="CL278" s="120">
        <f t="shared" si="150"/>
        <v>0</v>
      </c>
      <c r="CM278" s="120">
        <f t="shared" si="150"/>
        <v>0</v>
      </c>
      <c r="CN278" s="120">
        <f t="shared" si="150"/>
        <v>0</v>
      </c>
      <c r="CO278" s="120">
        <f t="shared" si="150"/>
        <v>0</v>
      </c>
      <c r="CP278" s="120">
        <f t="shared" si="150"/>
        <v>0</v>
      </c>
      <c r="CQ278" s="120">
        <f t="shared" si="150"/>
        <v>0</v>
      </c>
      <c r="CR278" s="120">
        <f t="shared" si="150"/>
        <v>0</v>
      </c>
      <c r="CS278" s="120">
        <f t="shared" si="151"/>
        <v>0</v>
      </c>
      <c r="CT278" s="120">
        <f t="shared" si="151"/>
        <v>0</v>
      </c>
      <c r="CU278" s="120">
        <f t="shared" si="151"/>
        <v>0</v>
      </c>
      <c r="CV278" s="120">
        <f t="shared" si="151"/>
        <v>0</v>
      </c>
      <c r="CW278" s="120">
        <f t="shared" si="151"/>
        <v>0</v>
      </c>
      <c r="CX278" s="120">
        <f t="shared" si="151"/>
        <v>0</v>
      </c>
      <c r="CY278" s="120">
        <f t="shared" si="151"/>
        <v>0</v>
      </c>
    </row>
    <row r="279" spans="1:103" ht="12" hidden="1">
      <c r="A279" s="18"/>
      <c r="B279" s="18"/>
      <c r="C279" s="18"/>
      <c r="D279" s="18"/>
      <c r="E279" s="18"/>
      <c r="F279" s="18"/>
      <c r="G279" s="18"/>
      <c r="H279" s="18"/>
      <c r="I279" s="18"/>
      <c r="J279" s="18"/>
      <c r="K279" s="18"/>
      <c r="L279" s="18"/>
      <c r="M279" s="18"/>
      <c r="N279" s="18"/>
      <c r="O279" s="18"/>
      <c r="P279" s="18"/>
      <c r="Q279" s="18"/>
      <c r="R279" s="18"/>
      <c r="S279" s="18"/>
      <c r="T279" s="18"/>
      <c r="U279" s="18"/>
      <c r="Z279" s="116">
        <f t="shared" si="126"/>
        <v>0</v>
      </c>
      <c r="AA279" s="120">
        <f t="shared" si="144"/>
        <v>0</v>
      </c>
      <c r="AB279" s="120">
        <f t="shared" si="144"/>
        <v>0</v>
      </c>
      <c r="AC279" s="120">
        <f t="shared" si="144"/>
        <v>0</v>
      </c>
      <c r="AD279" s="120">
        <f t="shared" si="144"/>
        <v>0</v>
      </c>
      <c r="AE279" s="120">
        <f t="shared" si="144"/>
        <v>0</v>
      </c>
      <c r="AF279" s="120">
        <f t="shared" si="144"/>
        <v>0</v>
      </c>
      <c r="AG279" s="120">
        <f t="shared" si="144"/>
        <v>0</v>
      </c>
      <c r="AH279" s="120">
        <f t="shared" si="144"/>
        <v>0</v>
      </c>
      <c r="AI279" s="120">
        <f t="shared" si="144"/>
        <v>0</v>
      </c>
      <c r="AJ279" s="120">
        <f t="shared" si="144"/>
        <v>0</v>
      </c>
      <c r="AK279" s="120">
        <f t="shared" si="145"/>
        <v>0</v>
      </c>
      <c r="AL279" s="120">
        <f t="shared" si="145"/>
        <v>0</v>
      </c>
      <c r="AM279" s="120">
        <f t="shared" si="145"/>
        <v>0</v>
      </c>
      <c r="AN279" s="120">
        <f t="shared" si="145"/>
        <v>0</v>
      </c>
      <c r="AO279" s="120">
        <f t="shared" si="145"/>
        <v>0</v>
      </c>
      <c r="AP279" s="120">
        <f t="shared" si="145"/>
        <v>0</v>
      </c>
      <c r="AQ279" s="120">
        <f t="shared" si="145"/>
        <v>0</v>
      </c>
      <c r="AR279" s="120">
        <f t="shared" si="145"/>
        <v>0</v>
      </c>
      <c r="AS279" s="120">
        <f t="shared" si="145"/>
        <v>0</v>
      </c>
      <c r="AT279" s="120">
        <f t="shared" si="145"/>
        <v>0</v>
      </c>
      <c r="AU279" s="120">
        <f t="shared" si="146"/>
        <v>0</v>
      </c>
      <c r="AV279" s="120">
        <f t="shared" si="146"/>
        <v>0</v>
      </c>
      <c r="AW279" s="120">
        <f t="shared" si="146"/>
        <v>0</v>
      </c>
      <c r="AX279" s="120">
        <f t="shared" si="146"/>
        <v>0</v>
      </c>
      <c r="AY279" s="120">
        <f t="shared" si="146"/>
        <v>0</v>
      </c>
      <c r="AZ279" s="120">
        <f t="shared" si="146"/>
        <v>0</v>
      </c>
      <c r="BA279" s="120">
        <f t="shared" si="146"/>
        <v>0</v>
      </c>
      <c r="BB279" s="120">
        <f t="shared" si="146"/>
        <v>0</v>
      </c>
      <c r="BC279" s="120">
        <f t="shared" si="146"/>
        <v>0</v>
      </c>
      <c r="BD279" s="120">
        <f t="shared" si="146"/>
        <v>0</v>
      </c>
      <c r="BE279" s="120">
        <f t="shared" si="147"/>
        <v>0</v>
      </c>
      <c r="BF279" s="120">
        <f t="shared" si="147"/>
        <v>0</v>
      </c>
      <c r="BG279" s="120">
        <f t="shared" si="147"/>
        <v>0</v>
      </c>
      <c r="BH279" s="120">
        <f t="shared" si="147"/>
        <v>0</v>
      </c>
      <c r="BI279" s="120">
        <f t="shared" si="147"/>
        <v>0</v>
      </c>
      <c r="BJ279" s="120">
        <f t="shared" si="147"/>
        <v>0</v>
      </c>
      <c r="BK279" s="120">
        <f t="shared" si="147"/>
        <v>0</v>
      </c>
      <c r="BN279" s="116">
        <f t="shared" si="127"/>
        <v>0</v>
      </c>
      <c r="BO279" s="120">
        <f t="shared" si="148"/>
        <v>0</v>
      </c>
      <c r="BP279" s="120">
        <f t="shared" si="148"/>
        <v>0</v>
      </c>
      <c r="BQ279" s="120">
        <f t="shared" si="148"/>
        <v>0</v>
      </c>
      <c r="BR279" s="120">
        <f t="shared" si="148"/>
        <v>0</v>
      </c>
      <c r="BS279" s="120">
        <f t="shared" si="148"/>
        <v>0</v>
      </c>
      <c r="BT279" s="120">
        <f t="shared" si="148"/>
        <v>0</v>
      </c>
      <c r="BU279" s="120">
        <f t="shared" si="148"/>
        <v>0</v>
      </c>
      <c r="BV279" s="120">
        <f t="shared" si="148"/>
        <v>0</v>
      </c>
      <c r="BW279" s="120">
        <f t="shared" si="148"/>
        <v>0</v>
      </c>
      <c r="BX279" s="120">
        <f t="shared" si="148"/>
        <v>0</v>
      </c>
      <c r="BY279" s="120">
        <f t="shared" si="149"/>
        <v>0</v>
      </c>
      <c r="BZ279" s="120">
        <f t="shared" si="149"/>
        <v>0</v>
      </c>
      <c r="CA279" s="120">
        <f t="shared" si="149"/>
        <v>0</v>
      </c>
      <c r="CB279" s="120">
        <f t="shared" si="149"/>
        <v>0</v>
      </c>
      <c r="CC279" s="120">
        <f t="shared" si="149"/>
        <v>0</v>
      </c>
      <c r="CD279" s="120">
        <f t="shared" si="149"/>
        <v>0</v>
      </c>
      <c r="CE279" s="120">
        <f t="shared" si="149"/>
        <v>0</v>
      </c>
      <c r="CF279" s="120">
        <f t="shared" si="149"/>
        <v>0</v>
      </c>
      <c r="CG279" s="120">
        <f t="shared" si="149"/>
        <v>0</v>
      </c>
      <c r="CH279" s="120">
        <f t="shared" si="149"/>
        <v>0</v>
      </c>
      <c r="CI279" s="120">
        <f t="shared" si="150"/>
        <v>0</v>
      </c>
      <c r="CJ279" s="120">
        <f t="shared" si="150"/>
        <v>0</v>
      </c>
      <c r="CK279" s="120">
        <f t="shared" si="150"/>
        <v>0</v>
      </c>
      <c r="CL279" s="120">
        <f t="shared" si="150"/>
        <v>0</v>
      </c>
      <c r="CM279" s="120">
        <f t="shared" si="150"/>
        <v>0</v>
      </c>
      <c r="CN279" s="120">
        <f t="shared" si="150"/>
        <v>0</v>
      </c>
      <c r="CO279" s="120">
        <f t="shared" si="150"/>
        <v>0</v>
      </c>
      <c r="CP279" s="120">
        <f t="shared" si="150"/>
        <v>0</v>
      </c>
      <c r="CQ279" s="120">
        <f t="shared" si="150"/>
        <v>0</v>
      </c>
      <c r="CR279" s="120">
        <f t="shared" si="150"/>
        <v>0</v>
      </c>
      <c r="CS279" s="120">
        <f t="shared" si="151"/>
        <v>0</v>
      </c>
      <c r="CT279" s="120">
        <f t="shared" si="151"/>
        <v>0</v>
      </c>
      <c r="CU279" s="120">
        <f t="shared" si="151"/>
        <v>0</v>
      </c>
      <c r="CV279" s="120">
        <f t="shared" si="151"/>
        <v>0</v>
      </c>
      <c r="CW279" s="120">
        <f t="shared" si="151"/>
        <v>0</v>
      </c>
      <c r="CX279" s="120">
        <f t="shared" si="151"/>
        <v>0</v>
      </c>
      <c r="CY279" s="120">
        <f t="shared" si="151"/>
        <v>0</v>
      </c>
    </row>
    <row r="280" spans="1:103" ht="12" hidden="1">
      <c r="A280" s="18"/>
      <c r="B280" s="18"/>
      <c r="C280" s="18"/>
      <c r="D280" s="18"/>
      <c r="E280" s="18"/>
      <c r="F280" s="18"/>
      <c r="G280" s="18"/>
      <c r="H280" s="18"/>
      <c r="I280" s="18"/>
      <c r="J280" s="18"/>
      <c r="K280" s="18"/>
      <c r="L280" s="18"/>
      <c r="M280" s="18"/>
      <c r="N280" s="18"/>
      <c r="O280" s="18"/>
      <c r="P280" s="18"/>
      <c r="Q280" s="18"/>
      <c r="R280" s="18"/>
      <c r="S280" s="18"/>
      <c r="T280" s="18"/>
      <c r="U280" s="18"/>
      <c r="Z280" s="116">
        <f t="shared" si="126"/>
        <v>0</v>
      </c>
      <c r="AA280" s="120">
        <f t="shared" si="144"/>
        <v>0</v>
      </c>
      <c r="AB280" s="120">
        <f t="shared" si="144"/>
        <v>0</v>
      </c>
      <c r="AC280" s="120">
        <f t="shared" si="144"/>
        <v>0</v>
      </c>
      <c r="AD280" s="120">
        <f t="shared" si="144"/>
        <v>0</v>
      </c>
      <c r="AE280" s="120">
        <f t="shared" si="144"/>
        <v>0</v>
      </c>
      <c r="AF280" s="120">
        <f t="shared" si="144"/>
        <v>0</v>
      </c>
      <c r="AG280" s="120">
        <f t="shared" si="144"/>
        <v>0</v>
      </c>
      <c r="AH280" s="120">
        <f t="shared" si="144"/>
        <v>0</v>
      </c>
      <c r="AI280" s="120">
        <f t="shared" si="144"/>
        <v>0</v>
      </c>
      <c r="AJ280" s="120">
        <f t="shared" si="144"/>
        <v>0</v>
      </c>
      <c r="AK280" s="120">
        <f t="shared" si="145"/>
        <v>0</v>
      </c>
      <c r="AL280" s="120">
        <f t="shared" si="145"/>
        <v>0</v>
      </c>
      <c r="AM280" s="120">
        <f t="shared" si="145"/>
        <v>0</v>
      </c>
      <c r="AN280" s="120">
        <f t="shared" si="145"/>
        <v>0</v>
      </c>
      <c r="AO280" s="120">
        <f t="shared" si="145"/>
        <v>0</v>
      </c>
      <c r="AP280" s="120">
        <f t="shared" si="145"/>
        <v>0</v>
      </c>
      <c r="AQ280" s="120">
        <f t="shared" si="145"/>
        <v>0</v>
      </c>
      <c r="AR280" s="120">
        <f t="shared" si="145"/>
        <v>0</v>
      </c>
      <c r="AS280" s="120">
        <f t="shared" si="145"/>
        <v>0</v>
      </c>
      <c r="AT280" s="120">
        <f t="shared" si="145"/>
        <v>0</v>
      </c>
      <c r="AU280" s="120">
        <f t="shared" si="146"/>
        <v>0</v>
      </c>
      <c r="AV280" s="120">
        <f t="shared" si="146"/>
        <v>0</v>
      </c>
      <c r="AW280" s="120">
        <f t="shared" si="146"/>
        <v>0</v>
      </c>
      <c r="AX280" s="120">
        <f t="shared" si="146"/>
        <v>0</v>
      </c>
      <c r="AY280" s="120">
        <f t="shared" si="146"/>
        <v>0</v>
      </c>
      <c r="AZ280" s="120">
        <f t="shared" si="146"/>
        <v>0</v>
      </c>
      <c r="BA280" s="120">
        <f t="shared" si="146"/>
        <v>0</v>
      </c>
      <c r="BB280" s="120">
        <f t="shared" si="146"/>
        <v>0</v>
      </c>
      <c r="BC280" s="120">
        <f t="shared" si="146"/>
        <v>0</v>
      </c>
      <c r="BD280" s="120">
        <f t="shared" si="146"/>
        <v>0</v>
      </c>
      <c r="BE280" s="120">
        <f t="shared" si="147"/>
        <v>0</v>
      </c>
      <c r="BF280" s="120">
        <f t="shared" si="147"/>
        <v>0</v>
      </c>
      <c r="BG280" s="120">
        <f t="shared" si="147"/>
        <v>0</v>
      </c>
      <c r="BH280" s="120">
        <f t="shared" si="147"/>
        <v>0</v>
      </c>
      <c r="BI280" s="120">
        <f t="shared" si="147"/>
        <v>0</v>
      </c>
      <c r="BJ280" s="120">
        <f t="shared" si="147"/>
        <v>0</v>
      </c>
      <c r="BK280" s="120">
        <f t="shared" si="147"/>
        <v>0</v>
      </c>
      <c r="BN280" s="116">
        <f t="shared" si="127"/>
        <v>0</v>
      </c>
      <c r="BO280" s="120">
        <f t="shared" si="148"/>
        <v>0</v>
      </c>
      <c r="BP280" s="120">
        <f t="shared" si="148"/>
        <v>0</v>
      </c>
      <c r="BQ280" s="120">
        <f t="shared" si="148"/>
        <v>0</v>
      </c>
      <c r="BR280" s="120">
        <f t="shared" si="148"/>
        <v>0</v>
      </c>
      <c r="BS280" s="120">
        <f t="shared" si="148"/>
        <v>0</v>
      </c>
      <c r="BT280" s="120">
        <f t="shared" si="148"/>
        <v>0</v>
      </c>
      <c r="BU280" s="120">
        <f t="shared" si="148"/>
        <v>0</v>
      </c>
      <c r="BV280" s="120">
        <f t="shared" si="148"/>
        <v>0</v>
      </c>
      <c r="BW280" s="120">
        <f t="shared" si="148"/>
        <v>0</v>
      </c>
      <c r="BX280" s="120">
        <f t="shared" si="148"/>
        <v>0</v>
      </c>
      <c r="BY280" s="120">
        <f t="shared" si="149"/>
        <v>0</v>
      </c>
      <c r="BZ280" s="120">
        <f t="shared" si="149"/>
        <v>0</v>
      </c>
      <c r="CA280" s="120">
        <f t="shared" si="149"/>
        <v>0</v>
      </c>
      <c r="CB280" s="120">
        <f t="shared" si="149"/>
        <v>0</v>
      </c>
      <c r="CC280" s="120">
        <f t="shared" si="149"/>
        <v>0</v>
      </c>
      <c r="CD280" s="120">
        <f t="shared" si="149"/>
        <v>0</v>
      </c>
      <c r="CE280" s="120">
        <f t="shared" si="149"/>
        <v>0</v>
      </c>
      <c r="CF280" s="120">
        <f t="shared" si="149"/>
        <v>0</v>
      </c>
      <c r="CG280" s="120">
        <f t="shared" si="149"/>
        <v>0</v>
      </c>
      <c r="CH280" s="120">
        <f t="shared" si="149"/>
        <v>0</v>
      </c>
      <c r="CI280" s="120">
        <f t="shared" si="150"/>
        <v>0</v>
      </c>
      <c r="CJ280" s="120">
        <f t="shared" si="150"/>
        <v>0</v>
      </c>
      <c r="CK280" s="120">
        <f t="shared" si="150"/>
        <v>0</v>
      </c>
      <c r="CL280" s="120">
        <f t="shared" si="150"/>
        <v>0</v>
      </c>
      <c r="CM280" s="120">
        <f t="shared" si="150"/>
        <v>0</v>
      </c>
      <c r="CN280" s="120">
        <f t="shared" si="150"/>
        <v>0</v>
      </c>
      <c r="CO280" s="120">
        <f t="shared" si="150"/>
        <v>0</v>
      </c>
      <c r="CP280" s="120">
        <f t="shared" si="150"/>
        <v>0</v>
      </c>
      <c r="CQ280" s="120">
        <f t="shared" si="150"/>
        <v>0</v>
      </c>
      <c r="CR280" s="120">
        <f t="shared" si="150"/>
        <v>0</v>
      </c>
      <c r="CS280" s="120">
        <f t="shared" si="151"/>
        <v>0</v>
      </c>
      <c r="CT280" s="120">
        <f t="shared" si="151"/>
        <v>0</v>
      </c>
      <c r="CU280" s="120">
        <f t="shared" si="151"/>
        <v>0</v>
      </c>
      <c r="CV280" s="120">
        <f t="shared" si="151"/>
        <v>0</v>
      </c>
      <c r="CW280" s="120">
        <f t="shared" si="151"/>
        <v>0</v>
      </c>
      <c r="CX280" s="120">
        <f t="shared" si="151"/>
        <v>0</v>
      </c>
      <c r="CY280" s="120">
        <f t="shared" si="151"/>
        <v>0</v>
      </c>
    </row>
    <row r="281" spans="1:103" ht="12" hidden="1">
      <c r="A281" s="18"/>
      <c r="B281" s="18"/>
      <c r="C281" s="18"/>
      <c r="D281" s="18"/>
      <c r="E281" s="18"/>
      <c r="F281" s="18"/>
      <c r="G281" s="18"/>
      <c r="H281" s="18"/>
      <c r="I281" s="18"/>
      <c r="J281" s="18"/>
      <c r="K281" s="18"/>
      <c r="L281" s="18"/>
      <c r="M281" s="18"/>
      <c r="N281" s="18"/>
      <c r="O281" s="18"/>
      <c r="P281" s="18"/>
      <c r="Q281" s="18"/>
      <c r="R281" s="18"/>
      <c r="S281" s="18"/>
      <c r="T281" s="18"/>
      <c r="U281" s="18"/>
      <c r="Z281" s="116">
        <f t="shared" si="126"/>
        <v>0</v>
      </c>
      <c r="AA281" s="120">
        <f t="shared" si="144"/>
        <v>0</v>
      </c>
      <c r="AB281" s="120">
        <f t="shared" si="144"/>
        <v>0</v>
      </c>
      <c r="AC281" s="120">
        <f t="shared" si="144"/>
        <v>0</v>
      </c>
      <c r="AD281" s="120">
        <f t="shared" si="144"/>
        <v>0</v>
      </c>
      <c r="AE281" s="120">
        <f t="shared" si="144"/>
        <v>0</v>
      </c>
      <c r="AF281" s="120">
        <f t="shared" si="144"/>
        <v>0</v>
      </c>
      <c r="AG281" s="120">
        <f t="shared" si="144"/>
        <v>0</v>
      </c>
      <c r="AH281" s="120">
        <f t="shared" si="144"/>
        <v>0</v>
      </c>
      <c r="AI281" s="120">
        <f t="shared" si="144"/>
        <v>0</v>
      </c>
      <c r="AJ281" s="120">
        <f t="shared" si="144"/>
        <v>0</v>
      </c>
      <c r="AK281" s="120">
        <f t="shared" si="145"/>
        <v>0</v>
      </c>
      <c r="AL281" s="120">
        <f t="shared" si="145"/>
        <v>0</v>
      </c>
      <c r="AM281" s="120">
        <f t="shared" si="145"/>
        <v>0</v>
      </c>
      <c r="AN281" s="120">
        <f t="shared" si="145"/>
        <v>0</v>
      </c>
      <c r="AO281" s="120">
        <f t="shared" si="145"/>
        <v>0</v>
      </c>
      <c r="AP281" s="120">
        <f t="shared" si="145"/>
        <v>0</v>
      </c>
      <c r="AQ281" s="120">
        <f t="shared" si="145"/>
        <v>0</v>
      </c>
      <c r="AR281" s="120">
        <f t="shared" si="145"/>
        <v>0</v>
      </c>
      <c r="AS281" s="120">
        <f t="shared" si="145"/>
        <v>0</v>
      </c>
      <c r="AT281" s="120">
        <f t="shared" si="145"/>
        <v>0</v>
      </c>
      <c r="AU281" s="120">
        <f t="shared" si="146"/>
        <v>0</v>
      </c>
      <c r="AV281" s="120">
        <f t="shared" si="146"/>
        <v>0</v>
      </c>
      <c r="AW281" s="120">
        <f t="shared" si="146"/>
        <v>0</v>
      </c>
      <c r="AX281" s="120">
        <f t="shared" si="146"/>
        <v>0</v>
      </c>
      <c r="AY281" s="120">
        <f t="shared" si="146"/>
        <v>0</v>
      </c>
      <c r="AZ281" s="120">
        <f t="shared" si="146"/>
        <v>0</v>
      </c>
      <c r="BA281" s="120">
        <f t="shared" si="146"/>
        <v>0</v>
      </c>
      <c r="BB281" s="120">
        <f t="shared" si="146"/>
        <v>0</v>
      </c>
      <c r="BC281" s="120">
        <f t="shared" si="146"/>
        <v>0</v>
      </c>
      <c r="BD281" s="120">
        <f t="shared" si="146"/>
        <v>0</v>
      </c>
      <c r="BE281" s="120">
        <f t="shared" si="147"/>
        <v>0</v>
      </c>
      <c r="BF281" s="120">
        <f t="shared" si="147"/>
        <v>0</v>
      </c>
      <c r="BG281" s="120">
        <f t="shared" si="147"/>
        <v>0</v>
      </c>
      <c r="BH281" s="120">
        <f t="shared" si="147"/>
        <v>0</v>
      </c>
      <c r="BI281" s="120">
        <f t="shared" si="147"/>
        <v>0</v>
      </c>
      <c r="BJ281" s="120">
        <f t="shared" si="147"/>
        <v>0</v>
      </c>
      <c r="BK281" s="120">
        <f t="shared" si="147"/>
        <v>0</v>
      </c>
      <c r="BN281" s="116">
        <f t="shared" si="127"/>
        <v>0</v>
      </c>
      <c r="BO281" s="120">
        <f t="shared" si="148"/>
        <v>0</v>
      </c>
      <c r="BP281" s="120">
        <f t="shared" si="148"/>
        <v>0</v>
      </c>
      <c r="BQ281" s="120">
        <f t="shared" si="148"/>
        <v>0</v>
      </c>
      <c r="BR281" s="120">
        <f t="shared" si="148"/>
        <v>0</v>
      </c>
      <c r="BS281" s="120">
        <f t="shared" si="148"/>
        <v>0</v>
      </c>
      <c r="BT281" s="120">
        <f t="shared" si="148"/>
        <v>0</v>
      </c>
      <c r="BU281" s="120">
        <f t="shared" si="148"/>
        <v>0</v>
      </c>
      <c r="BV281" s="120">
        <f t="shared" si="148"/>
        <v>0</v>
      </c>
      <c r="BW281" s="120">
        <f t="shared" si="148"/>
        <v>0</v>
      </c>
      <c r="BX281" s="120">
        <f t="shared" si="148"/>
        <v>0</v>
      </c>
      <c r="BY281" s="120">
        <f t="shared" si="149"/>
        <v>0</v>
      </c>
      <c r="BZ281" s="120">
        <f t="shared" si="149"/>
        <v>0</v>
      </c>
      <c r="CA281" s="120">
        <f t="shared" si="149"/>
        <v>0</v>
      </c>
      <c r="CB281" s="120">
        <f t="shared" si="149"/>
        <v>0</v>
      </c>
      <c r="CC281" s="120">
        <f t="shared" si="149"/>
        <v>0</v>
      </c>
      <c r="CD281" s="120">
        <f t="shared" si="149"/>
        <v>0</v>
      </c>
      <c r="CE281" s="120">
        <f t="shared" si="149"/>
        <v>0</v>
      </c>
      <c r="CF281" s="120">
        <f t="shared" si="149"/>
        <v>0</v>
      </c>
      <c r="CG281" s="120">
        <f t="shared" si="149"/>
        <v>0</v>
      </c>
      <c r="CH281" s="120">
        <f t="shared" si="149"/>
        <v>0</v>
      </c>
      <c r="CI281" s="120">
        <f t="shared" si="150"/>
        <v>0</v>
      </c>
      <c r="CJ281" s="120">
        <f t="shared" si="150"/>
        <v>0</v>
      </c>
      <c r="CK281" s="120">
        <f t="shared" si="150"/>
        <v>0</v>
      </c>
      <c r="CL281" s="120">
        <f t="shared" si="150"/>
        <v>0</v>
      </c>
      <c r="CM281" s="120">
        <f t="shared" si="150"/>
        <v>0</v>
      </c>
      <c r="CN281" s="120">
        <f t="shared" si="150"/>
        <v>0</v>
      </c>
      <c r="CO281" s="120">
        <f t="shared" si="150"/>
        <v>0</v>
      </c>
      <c r="CP281" s="120">
        <f t="shared" si="150"/>
        <v>0</v>
      </c>
      <c r="CQ281" s="120">
        <f t="shared" si="150"/>
        <v>0</v>
      </c>
      <c r="CR281" s="120">
        <f t="shared" si="150"/>
        <v>0</v>
      </c>
      <c r="CS281" s="120">
        <f t="shared" si="151"/>
        <v>0</v>
      </c>
      <c r="CT281" s="120">
        <f t="shared" si="151"/>
        <v>0</v>
      </c>
      <c r="CU281" s="120">
        <f t="shared" si="151"/>
        <v>0</v>
      </c>
      <c r="CV281" s="120">
        <f t="shared" si="151"/>
        <v>0</v>
      </c>
      <c r="CW281" s="120">
        <f t="shared" si="151"/>
        <v>0</v>
      </c>
      <c r="CX281" s="120">
        <f t="shared" si="151"/>
        <v>0</v>
      </c>
      <c r="CY281" s="120">
        <f t="shared" si="151"/>
        <v>0</v>
      </c>
    </row>
    <row r="282" spans="1:103" ht="12" hidden="1">
      <c r="A282" s="18"/>
      <c r="B282" s="18"/>
      <c r="C282" s="18"/>
      <c r="D282" s="18"/>
      <c r="E282" s="18"/>
      <c r="F282" s="18"/>
      <c r="G282" s="18"/>
      <c r="H282" s="18"/>
      <c r="I282" s="18"/>
      <c r="J282" s="18"/>
      <c r="K282" s="18"/>
      <c r="L282" s="18"/>
      <c r="M282" s="18"/>
      <c r="N282" s="18"/>
      <c r="O282" s="18"/>
      <c r="P282" s="18"/>
      <c r="Q282" s="18"/>
      <c r="R282" s="18"/>
      <c r="S282" s="18"/>
      <c r="T282" s="18"/>
      <c r="U282" s="18"/>
      <c r="Z282" s="116">
        <f t="shared" si="126"/>
        <v>0</v>
      </c>
      <c r="AA282" s="120">
        <f t="shared" si="144"/>
        <v>0</v>
      </c>
      <c r="AB282" s="120">
        <f t="shared" si="144"/>
        <v>0</v>
      </c>
      <c r="AC282" s="120">
        <f t="shared" si="144"/>
        <v>0</v>
      </c>
      <c r="AD282" s="120">
        <f t="shared" si="144"/>
        <v>0</v>
      </c>
      <c r="AE282" s="120">
        <f t="shared" si="144"/>
        <v>0</v>
      </c>
      <c r="AF282" s="120">
        <f t="shared" si="144"/>
        <v>0</v>
      </c>
      <c r="AG282" s="120">
        <f t="shared" si="144"/>
        <v>0</v>
      </c>
      <c r="AH282" s="120">
        <f t="shared" si="144"/>
        <v>0</v>
      </c>
      <c r="AI282" s="120">
        <f t="shared" si="144"/>
        <v>0</v>
      </c>
      <c r="AJ282" s="120">
        <f t="shared" si="144"/>
        <v>0</v>
      </c>
      <c r="AK282" s="120">
        <f t="shared" si="145"/>
        <v>0</v>
      </c>
      <c r="AL282" s="120">
        <f t="shared" si="145"/>
        <v>0</v>
      </c>
      <c r="AM282" s="120">
        <f t="shared" si="145"/>
        <v>0</v>
      </c>
      <c r="AN282" s="120">
        <f t="shared" si="145"/>
        <v>0</v>
      </c>
      <c r="AO282" s="120">
        <f t="shared" si="145"/>
        <v>0</v>
      </c>
      <c r="AP282" s="120">
        <f t="shared" si="145"/>
        <v>0</v>
      </c>
      <c r="AQ282" s="120">
        <f t="shared" si="145"/>
        <v>0</v>
      </c>
      <c r="AR282" s="120">
        <f t="shared" si="145"/>
        <v>0</v>
      </c>
      <c r="AS282" s="120">
        <f t="shared" si="145"/>
        <v>0</v>
      </c>
      <c r="AT282" s="120">
        <f t="shared" si="145"/>
        <v>0</v>
      </c>
      <c r="AU282" s="120">
        <f t="shared" si="146"/>
        <v>0</v>
      </c>
      <c r="AV282" s="120">
        <f t="shared" si="146"/>
        <v>0</v>
      </c>
      <c r="AW282" s="120">
        <f t="shared" si="146"/>
        <v>0</v>
      </c>
      <c r="AX282" s="120">
        <f t="shared" si="146"/>
        <v>0</v>
      </c>
      <c r="AY282" s="120">
        <f t="shared" si="146"/>
        <v>0</v>
      </c>
      <c r="AZ282" s="120">
        <f t="shared" si="146"/>
        <v>0</v>
      </c>
      <c r="BA282" s="120">
        <f t="shared" si="146"/>
        <v>0</v>
      </c>
      <c r="BB282" s="120">
        <f t="shared" si="146"/>
        <v>0</v>
      </c>
      <c r="BC282" s="120">
        <f t="shared" si="146"/>
        <v>0</v>
      </c>
      <c r="BD282" s="120">
        <f t="shared" si="146"/>
        <v>0</v>
      </c>
      <c r="BE282" s="120">
        <f t="shared" si="147"/>
        <v>0</v>
      </c>
      <c r="BF282" s="120">
        <f t="shared" si="147"/>
        <v>0</v>
      </c>
      <c r="BG282" s="120">
        <f t="shared" si="147"/>
        <v>0</v>
      </c>
      <c r="BH282" s="120">
        <f t="shared" si="147"/>
        <v>0</v>
      </c>
      <c r="BI282" s="120">
        <f t="shared" si="147"/>
        <v>0</v>
      </c>
      <c r="BJ282" s="120">
        <f t="shared" si="147"/>
        <v>0</v>
      </c>
      <c r="BK282" s="120">
        <f t="shared" si="147"/>
        <v>0</v>
      </c>
      <c r="BN282" s="116">
        <f t="shared" si="127"/>
        <v>0</v>
      </c>
      <c r="BO282" s="120">
        <f t="shared" si="148"/>
        <v>0</v>
      </c>
      <c r="BP282" s="120">
        <f t="shared" si="148"/>
        <v>0</v>
      </c>
      <c r="BQ282" s="120">
        <f t="shared" si="148"/>
        <v>0</v>
      </c>
      <c r="BR282" s="120">
        <f t="shared" si="148"/>
        <v>0</v>
      </c>
      <c r="BS282" s="120">
        <f t="shared" si="148"/>
        <v>0</v>
      </c>
      <c r="BT282" s="120">
        <f t="shared" si="148"/>
        <v>0</v>
      </c>
      <c r="BU282" s="120">
        <f t="shared" si="148"/>
        <v>0</v>
      </c>
      <c r="BV282" s="120">
        <f t="shared" si="148"/>
        <v>0</v>
      </c>
      <c r="BW282" s="120">
        <f t="shared" si="148"/>
        <v>0</v>
      </c>
      <c r="BX282" s="120">
        <f t="shared" si="148"/>
        <v>0</v>
      </c>
      <c r="BY282" s="120">
        <f t="shared" si="149"/>
        <v>0</v>
      </c>
      <c r="BZ282" s="120">
        <f t="shared" si="149"/>
        <v>0</v>
      </c>
      <c r="CA282" s="120">
        <f t="shared" si="149"/>
        <v>0</v>
      </c>
      <c r="CB282" s="120">
        <f t="shared" si="149"/>
        <v>0</v>
      </c>
      <c r="CC282" s="120">
        <f t="shared" si="149"/>
        <v>0</v>
      </c>
      <c r="CD282" s="120">
        <f t="shared" si="149"/>
        <v>0</v>
      </c>
      <c r="CE282" s="120">
        <f t="shared" si="149"/>
        <v>0</v>
      </c>
      <c r="CF282" s="120">
        <f t="shared" si="149"/>
        <v>0</v>
      </c>
      <c r="CG282" s="120">
        <f t="shared" si="149"/>
        <v>0</v>
      </c>
      <c r="CH282" s="120">
        <f t="shared" si="149"/>
        <v>0</v>
      </c>
      <c r="CI282" s="120">
        <f t="shared" si="150"/>
        <v>0</v>
      </c>
      <c r="CJ282" s="120">
        <f t="shared" si="150"/>
        <v>0</v>
      </c>
      <c r="CK282" s="120">
        <f t="shared" si="150"/>
        <v>0</v>
      </c>
      <c r="CL282" s="120">
        <f t="shared" si="150"/>
        <v>0</v>
      </c>
      <c r="CM282" s="120">
        <f t="shared" si="150"/>
        <v>0</v>
      </c>
      <c r="CN282" s="120">
        <f t="shared" si="150"/>
        <v>0</v>
      </c>
      <c r="CO282" s="120">
        <f t="shared" si="150"/>
        <v>0</v>
      </c>
      <c r="CP282" s="120">
        <f t="shared" si="150"/>
        <v>0</v>
      </c>
      <c r="CQ282" s="120">
        <f t="shared" si="150"/>
        <v>0</v>
      </c>
      <c r="CR282" s="120">
        <f t="shared" si="150"/>
        <v>0</v>
      </c>
      <c r="CS282" s="120">
        <f t="shared" si="151"/>
        <v>0</v>
      </c>
      <c r="CT282" s="120">
        <f t="shared" si="151"/>
        <v>0</v>
      </c>
      <c r="CU282" s="120">
        <f t="shared" si="151"/>
        <v>0</v>
      </c>
      <c r="CV282" s="120">
        <f t="shared" si="151"/>
        <v>0</v>
      </c>
      <c r="CW282" s="120">
        <f t="shared" si="151"/>
        <v>0</v>
      </c>
      <c r="CX282" s="120">
        <f t="shared" si="151"/>
        <v>0</v>
      </c>
      <c r="CY282" s="120">
        <f t="shared" si="151"/>
        <v>0</v>
      </c>
    </row>
    <row r="283" spans="1:103" ht="12" hidden="1">
      <c r="A283" s="18"/>
      <c r="B283" s="18"/>
      <c r="C283" s="18"/>
      <c r="D283" s="18"/>
      <c r="E283" s="18"/>
      <c r="F283" s="18"/>
      <c r="G283" s="18"/>
      <c r="H283" s="18"/>
      <c r="I283" s="18"/>
      <c r="J283" s="18"/>
      <c r="K283" s="18"/>
      <c r="L283" s="18"/>
      <c r="M283" s="18"/>
      <c r="N283" s="18"/>
      <c r="O283" s="18"/>
      <c r="P283" s="18"/>
      <c r="Q283" s="18"/>
      <c r="R283" s="18"/>
      <c r="S283" s="18"/>
      <c r="T283" s="18"/>
      <c r="U283" s="18"/>
      <c r="Z283" s="116">
        <f t="shared" si="126"/>
        <v>0</v>
      </c>
      <c r="AA283" s="120">
        <f t="shared" si="144"/>
        <v>0</v>
      </c>
      <c r="AB283" s="120">
        <f t="shared" si="144"/>
        <v>0</v>
      </c>
      <c r="AC283" s="120">
        <f t="shared" si="144"/>
        <v>0</v>
      </c>
      <c r="AD283" s="120">
        <f t="shared" si="144"/>
        <v>0</v>
      </c>
      <c r="AE283" s="120">
        <f t="shared" si="144"/>
        <v>0</v>
      </c>
      <c r="AF283" s="120">
        <f t="shared" si="144"/>
        <v>0</v>
      </c>
      <c r="AG283" s="120">
        <f t="shared" si="144"/>
        <v>0</v>
      </c>
      <c r="AH283" s="120">
        <f t="shared" si="144"/>
        <v>0</v>
      </c>
      <c r="AI283" s="120">
        <f t="shared" si="144"/>
        <v>0</v>
      </c>
      <c r="AJ283" s="120">
        <f t="shared" si="144"/>
        <v>0</v>
      </c>
      <c r="AK283" s="120">
        <f t="shared" si="145"/>
        <v>0</v>
      </c>
      <c r="AL283" s="120">
        <f t="shared" si="145"/>
        <v>0</v>
      </c>
      <c r="AM283" s="120">
        <f t="shared" si="145"/>
        <v>0</v>
      </c>
      <c r="AN283" s="120">
        <f t="shared" si="145"/>
        <v>0</v>
      </c>
      <c r="AO283" s="120">
        <f t="shared" si="145"/>
        <v>0</v>
      </c>
      <c r="AP283" s="120">
        <f t="shared" si="145"/>
        <v>0</v>
      </c>
      <c r="AQ283" s="120">
        <f t="shared" si="145"/>
        <v>0</v>
      </c>
      <c r="AR283" s="120">
        <f t="shared" si="145"/>
        <v>0</v>
      </c>
      <c r="AS283" s="120">
        <f t="shared" si="145"/>
        <v>0</v>
      </c>
      <c r="AT283" s="120">
        <f t="shared" si="145"/>
        <v>0</v>
      </c>
      <c r="AU283" s="120">
        <f t="shared" si="146"/>
        <v>0</v>
      </c>
      <c r="AV283" s="120">
        <f t="shared" si="146"/>
        <v>0</v>
      </c>
      <c r="AW283" s="120">
        <f t="shared" si="146"/>
        <v>0</v>
      </c>
      <c r="AX283" s="120">
        <f t="shared" si="146"/>
        <v>0</v>
      </c>
      <c r="AY283" s="120">
        <f t="shared" si="146"/>
        <v>0</v>
      </c>
      <c r="AZ283" s="120">
        <f t="shared" si="146"/>
        <v>0</v>
      </c>
      <c r="BA283" s="120">
        <f t="shared" si="146"/>
        <v>0</v>
      </c>
      <c r="BB283" s="120">
        <f t="shared" si="146"/>
        <v>0</v>
      </c>
      <c r="BC283" s="120">
        <f t="shared" si="146"/>
        <v>0</v>
      </c>
      <c r="BD283" s="120">
        <f t="shared" si="146"/>
        <v>0</v>
      </c>
      <c r="BE283" s="120">
        <f t="shared" si="147"/>
        <v>0</v>
      </c>
      <c r="BF283" s="120">
        <f t="shared" si="147"/>
        <v>0</v>
      </c>
      <c r="BG283" s="120">
        <f t="shared" si="147"/>
        <v>0</v>
      </c>
      <c r="BH283" s="120">
        <f t="shared" si="147"/>
        <v>0</v>
      </c>
      <c r="BI283" s="120">
        <f t="shared" si="147"/>
        <v>0</v>
      </c>
      <c r="BJ283" s="120">
        <f t="shared" si="147"/>
        <v>0</v>
      </c>
      <c r="BK283" s="120">
        <f t="shared" si="147"/>
        <v>0</v>
      </c>
      <c r="BN283" s="116">
        <f t="shared" si="127"/>
        <v>0</v>
      </c>
      <c r="BO283" s="120">
        <f t="shared" si="148"/>
        <v>0</v>
      </c>
      <c r="BP283" s="120">
        <f t="shared" si="148"/>
        <v>0</v>
      </c>
      <c r="BQ283" s="120">
        <f t="shared" si="148"/>
        <v>0</v>
      </c>
      <c r="BR283" s="120">
        <f t="shared" si="148"/>
        <v>0</v>
      </c>
      <c r="BS283" s="120">
        <f t="shared" si="148"/>
        <v>0</v>
      </c>
      <c r="BT283" s="120">
        <f t="shared" si="148"/>
        <v>0</v>
      </c>
      <c r="BU283" s="120">
        <f t="shared" si="148"/>
        <v>0</v>
      </c>
      <c r="BV283" s="120">
        <f t="shared" si="148"/>
        <v>0</v>
      </c>
      <c r="BW283" s="120">
        <f t="shared" si="148"/>
        <v>0</v>
      </c>
      <c r="BX283" s="120">
        <f t="shared" si="148"/>
        <v>0</v>
      </c>
      <c r="BY283" s="120">
        <f t="shared" si="149"/>
        <v>0</v>
      </c>
      <c r="BZ283" s="120">
        <f t="shared" si="149"/>
        <v>0</v>
      </c>
      <c r="CA283" s="120">
        <f t="shared" si="149"/>
        <v>0</v>
      </c>
      <c r="CB283" s="120">
        <f t="shared" si="149"/>
        <v>0</v>
      </c>
      <c r="CC283" s="120">
        <f t="shared" si="149"/>
        <v>0</v>
      </c>
      <c r="CD283" s="120">
        <f t="shared" si="149"/>
        <v>0</v>
      </c>
      <c r="CE283" s="120">
        <f t="shared" si="149"/>
        <v>0</v>
      </c>
      <c r="CF283" s="120">
        <f t="shared" si="149"/>
        <v>0</v>
      </c>
      <c r="CG283" s="120">
        <f t="shared" si="149"/>
        <v>0</v>
      </c>
      <c r="CH283" s="120">
        <f t="shared" si="149"/>
        <v>0</v>
      </c>
      <c r="CI283" s="120">
        <f t="shared" si="150"/>
        <v>0</v>
      </c>
      <c r="CJ283" s="120">
        <f t="shared" si="150"/>
        <v>0</v>
      </c>
      <c r="CK283" s="120">
        <f t="shared" si="150"/>
        <v>0</v>
      </c>
      <c r="CL283" s="120">
        <f t="shared" si="150"/>
        <v>0</v>
      </c>
      <c r="CM283" s="120">
        <f t="shared" si="150"/>
        <v>0</v>
      </c>
      <c r="CN283" s="120">
        <f t="shared" si="150"/>
        <v>0</v>
      </c>
      <c r="CO283" s="120">
        <f t="shared" si="150"/>
        <v>0</v>
      </c>
      <c r="CP283" s="120">
        <f t="shared" si="150"/>
        <v>0</v>
      </c>
      <c r="CQ283" s="120">
        <f t="shared" si="150"/>
        <v>0</v>
      </c>
      <c r="CR283" s="120">
        <f t="shared" si="150"/>
        <v>0</v>
      </c>
      <c r="CS283" s="120">
        <f t="shared" si="151"/>
        <v>0</v>
      </c>
      <c r="CT283" s="120">
        <f t="shared" si="151"/>
        <v>0</v>
      </c>
      <c r="CU283" s="120">
        <f t="shared" si="151"/>
        <v>0</v>
      </c>
      <c r="CV283" s="120">
        <f t="shared" si="151"/>
        <v>0</v>
      </c>
      <c r="CW283" s="120">
        <f t="shared" si="151"/>
        <v>0</v>
      </c>
      <c r="CX283" s="120">
        <f t="shared" si="151"/>
        <v>0</v>
      </c>
      <c r="CY283" s="120">
        <f t="shared" si="151"/>
        <v>0</v>
      </c>
    </row>
    <row r="284" ht="12" hidden="1"/>
    <row r="285" ht="12" hidden="1"/>
    <row r="286" ht="12" hidden="1"/>
    <row r="287" ht="12" hidden="1"/>
    <row r="288" ht="12" hidden="1"/>
    <row r="289" ht="12" hidden="1"/>
    <row r="290" ht="12" hidden="1"/>
    <row r="291" ht="12" hidden="1"/>
    <row r="292" ht="12" hidden="1"/>
    <row r="293" ht="12" hidden="1"/>
    <row r="294" ht="12" hidden="1"/>
    <row r="295" ht="12" hidden="1"/>
    <row r="296" ht="12" hidden="1"/>
    <row r="297" ht="12" hidden="1"/>
    <row r="298" ht="12" hidden="1"/>
    <row r="299" ht="12" hidden="1"/>
    <row r="300" ht="12" hidden="1"/>
    <row r="301" ht="12" hidden="1"/>
  </sheetData>
  <sheetProtection password="C789" sheet="1"/>
  <mergeCells count="19">
    <mergeCell ref="B24:C24"/>
    <mergeCell ref="B26:C26"/>
    <mergeCell ref="A28:C28"/>
    <mergeCell ref="B10:C10"/>
    <mergeCell ref="B12:C12"/>
    <mergeCell ref="B14:C14"/>
    <mergeCell ref="B16:C16"/>
    <mergeCell ref="B18:C18"/>
    <mergeCell ref="B20:C20"/>
    <mergeCell ref="BK2:BM2"/>
    <mergeCell ref="BY5:CA5"/>
    <mergeCell ref="A43:AM43"/>
    <mergeCell ref="A44:AM44"/>
    <mergeCell ref="J46:L46"/>
    <mergeCell ref="A2:C2"/>
    <mergeCell ref="B3:C3"/>
    <mergeCell ref="B5:C5"/>
    <mergeCell ref="B7:C7"/>
    <mergeCell ref="B8:C8"/>
  </mergeCells>
  <conditionalFormatting sqref="AA151:BK190 BO151:CY190">
    <cfRule type="cellIs" priority="43" dxfId="0" operator="greaterThan" stopIfTrue="1">
      <formula>0</formula>
    </cfRule>
    <cfRule type="cellIs" priority="44" dxfId="1" operator="greaterThan" stopIfTrue="1">
      <formula>0</formula>
    </cfRule>
    <cfRule type="cellIs" priority="45" dxfId="0" operator="greaterThan" stopIfTrue="1">
      <formula>0</formula>
    </cfRule>
    <cfRule type="cellIs" priority="46" dxfId="24" operator="greaterThan" stopIfTrue="1">
      <formula>0</formula>
    </cfRule>
    <cfRule type="cellIs" priority="47" dxfId="1" operator="greaterThan" stopIfTrue="1">
      <formula>0</formula>
    </cfRule>
    <cfRule type="cellIs" priority="48" dxfId="0" operator="greaterThan" stopIfTrue="1">
      <formula>0</formula>
    </cfRule>
  </conditionalFormatting>
  <conditionalFormatting sqref="AA200:BK238">
    <cfRule type="cellIs" priority="37" dxfId="0" operator="greaterThan" stopIfTrue="1">
      <formula>0</formula>
    </cfRule>
    <cfRule type="cellIs" priority="38" dxfId="1" operator="greaterThan" stopIfTrue="1">
      <formula>0</formula>
    </cfRule>
    <cfRule type="cellIs" priority="39" dxfId="0" operator="greaterThan" stopIfTrue="1">
      <formula>0</formula>
    </cfRule>
    <cfRule type="cellIs" priority="40" dxfId="24" operator="greaterThan" stopIfTrue="1">
      <formula>0</formula>
    </cfRule>
    <cfRule type="cellIs" priority="41" dxfId="1" operator="greaterThan" stopIfTrue="1">
      <formula>0</formula>
    </cfRule>
    <cfRule type="cellIs" priority="42" dxfId="0" operator="greaterThan" stopIfTrue="1">
      <formula>0</formula>
    </cfRule>
  </conditionalFormatting>
  <conditionalFormatting sqref="BO200:CG238 CI200:CY238">
    <cfRule type="cellIs" priority="31" dxfId="0" operator="greaterThan" stopIfTrue="1">
      <formula>0</formula>
    </cfRule>
    <cfRule type="cellIs" priority="32" dxfId="1" operator="greaterThan" stopIfTrue="1">
      <formula>0</formula>
    </cfRule>
    <cfRule type="cellIs" priority="33" dxfId="0" operator="greaterThan" stopIfTrue="1">
      <formula>0</formula>
    </cfRule>
    <cfRule type="cellIs" priority="34" dxfId="24" operator="greaterThan" stopIfTrue="1">
      <formula>0</formula>
    </cfRule>
    <cfRule type="cellIs" priority="35" dxfId="1" operator="greaterThan" stopIfTrue="1">
      <formula>0</formula>
    </cfRule>
    <cfRule type="cellIs" priority="36" dxfId="0" operator="greaterThan" stopIfTrue="1">
      <formula>0</formula>
    </cfRule>
  </conditionalFormatting>
  <conditionalFormatting sqref="AA245:AS283 AU245:BK283">
    <cfRule type="cellIs" priority="25" dxfId="0" operator="greaterThan" stopIfTrue="1">
      <formula>0</formula>
    </cfRule>
    <cfRule type="cellIs" priority="26" dxfId="1" operator="greaterThan" stopIfTrue="1">
      <formula>0</formula>
    </cfRule>
    <cfRule type="cellIs" priority="27" dxfId="0" operator="greaterThan" stopIfTrue="1">
      <formula>0</formula>
    </cfRule>
    <cfRule type="cellIs" priority="28" dxfId="24" operator="greaterThan" stopIfTrue="1">
      <formula>0</formula>
    </cfRule>
    <cfRule type="cellIs" priority="29" dxfId="1" operator="greaterThan" stopIfTrue="1">
      <formula>0</formula>
    </cfRule>
    <cfRule type="cellIs" priority="30" dxfId="0" operator="greaterThan" stopIfTrue="1">
      <formula>0</formula>
    </cfRule>
  </conditionalFormatting>
  <conditionalFormatting sqref="AT245:AT283">
    <cfRule type="cellIs" priority="19" dxfId="0" operator="greaterThan" stopIfTrue="1">
      <formula>0</formula>
    </cfRule>
    <cfRule type="cellIs" priority="20" dxfId="1" operator="greaterThan" stopIfTrue="1">
      <formula>0</formula>
    </cfRule>
    <cfRule type="cellIs" priority="21" dxfId="0" operator="greaterThan" stopIfTrue="1">
      <formula>0</formula>
    </cfRule>
    <cfRule type="cellIs" priority="22" dxfId="24" operator="greaterThan" stopIfTrue="1">
      <formula>0</formula>
    </cfRule>
    <cfRule type="cellIs" priority="23" dxfId="1" operator="greaterThan" stopIfTrue="1">
      <formula>0</formula>
    </cfRule>
    <cfRule type="cellIs" priority="24" dxfId="0" operator="greaterThan" stopIfTrue="1">
      <formula>0</formula>
    </cfRule>
  </conditionalFormatting>
  <conditionalFormatting sqref="CH200:CH238">
    <cfRule type="cellIs" priority="13" dxfId="0" operator="greaterThan" stopIfTrue="1">
      <formula>0</formula>
    </cfRule>
    <cfRule type="cellIs" priority="14" dxfId="1" operator="greaterThan" stopIfTrue="1">
      <formula>0</formula>
    </cfRule>
    <cfRule type="cellIs" priority="15" dxfId="0" operator="greaterThan" stopIfTrue="1">
      <formula>0</formula>
    </cfRule>
    <cfRule type="cellIs" priority="16" dxfId="24" operator="greaterThan" stopIfTrue="1">
      <formula>0</formula>
    </cfRule>
    <cfRule type="cellIs" priority="17" dxfId="1" operator="greaterThan" stopIfTrue="1">
      <formula>0</formula>
    </cfRule>
    <cfRule type="cellIs" priority="18" dxfId="0" operator="greaterThan" stopIfTrue="1">
      <formula>0</formula>
    </cfRule>
  </conditionalFormatting>
  <conditionalFormatting sqref="BO245:CG283 CI245:CY283">
    <cfRule type="cellIs" priority="7" dxfId="0" operator="greaterThan" stopIfTrue="1">
      <formula>0</formula>
    </cfRule>
    <cfRule type="cellIs" priority="8" dxfId="1" operator="greaterThan" stopIfTrue="1">
      <formula>0</formula>
    </cfRule>
    <cfRule type="cellIs" priority="9" dxfId="0" operator="greaterThan" stopIfTrue="1">
      <formula>0</formula>
    </cfRule>
    <cfRule type="cellIs" priority="10" dxfId="24" operator="greaterThan" stopIfTrue="1">
      <formula>0</formula>
    </cfRule>
    <cfRule type="cellIs" priority="11" dxfId="1" operator="greaterThan" stopIfTrue="1">
      <formula>0</formula>
    </cfRule>
    <cfRule type="cellIs" priority="12" dxfId="0" operator="greaterThan" stopIfTrue="1">
      <formula>0</formula>
    </cfRule>
  </conditionalFormatting>
  <conditionalFormatting sqref="CH245:CH283">
    <cfRule type="cellIs" priority="1" dxfId="0" operator="greaterThan" stopIfTrue="1">
      <formula>0</formula>
    </cfRule>
    <cfRule type="cellIs" priority="2" dxfId="1" operator="greaterThan" stopIfTrue="1">
      <formula>0</formula>
    </cfRule>
    <cfRule type="cellIs" priority="3" dxfId="0" operator="greaterThan" stopIfTrue="1">
      <formula>0</formula>
    </cfRule>
    <cfRule type="cellIs" priority="4" dxfId="24" operator="greaterThan" stopIfTrue="1">
      <formula>0</formula>
    </cfRule>
    <cfRule type="cellIs" priority="5" dxfId="1" operator="greaterThan" stopIfTrue="1">
      <formula>0</formula>
    </cfRule>
    <cfRule type="cellIs" priority="6" dxfId="0" operator="greaterThan" stopIfTrue="1">
      <formula>0</formula>
    </cfRule>
  </conditionalFormatting>
  <dataValidations count="1">
    <dataValidation type="list" allowBlank="1" showInputMessage="1" showErrorMessage="1" sqref="B65484:B65499 B49:B122 B65525:B65528 B65517:B65520 B65509:B65512 B65501:B65504"/>
  </dataValidations>
  <printOptions horizontalCentered="1"/>
  <pageMargins left="0.078740157480315" right="0.078740157480315" top="0.748031496062992" bottom="0.748031496062992" header="0.31496062992126" footer="0.31496062992126"/>
  <pageSetup fitToHeight="1" fitToWidth="1" horizontalDpi="600" verticalDpi="600" orientation="landscape" r:id="rId1"/>
  <headerFooter>
    <oddHeader>&amp;L&amp;"Calibri,Bold"SUNIL NAYYAR CONSULTING ENGINEERS LLP&amp;R&amp;"Calibri,Bold"SQ-&amp;P</oddHeader>
    <oddFooter>&amp;L&amp;"-,Bold"GALGOTIA UNIVERSITY-ADMIN BLOCK&amp;R&amp;"-,Bold"HVAC WORKS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Saxena, Apoorv @ Gurugram</cp:lastModifiedBy>
  <cp:lastPrinted>2024-01-25T06:23:38Z</cp:lastPrinted>
  <dcterms:created xsi:type="dcterms:W3CDTF">2009-05-15T04:39:16Z</dcterms:created>
  <dcterms:modified xsi:type="dcterms:W3CDTF">2024-02-03T12:11:55Z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